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trlProps/ctrlProp29.xml" ContentType="application/vnd.ms-excel.controlproperties+xml"/>
  <Override PartName="/xl/drawings/drawing4.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5.xml" ContentType="application/vnd.openxmlformats-officedocument.drawing+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codeName="{4D1C537B-E38A-612A-F078-A93A15B4B7F4}"/>
  <workbookPr codeName="ThisWorkbook" defaultThemeVersion="166925"/>
  <mc:AlternateContent xmlns:mc="http://schemas.openxmlformats.org/markup-compatibility/2006">
    <mc:Choice Requires="x15">
      <x15ac:absPath xmlns:x15ac="http://schemas.microsoft.com/office/spreadsheetml/2010/11/ac" url="https://d.docs.live.net/74d773b5e066b769/FORMATEX23/Financial Offer/"/>
    </mc:Choice>
  </mc:AlternateContent>
  <xr:revisionPtr revIDLastSave="1970" documentId="13_ncr:1_{5206E0E3-C26E-4523-B531-CF74E6FC298C}" xr6:coauthVersionLast="47" xr6:coauthVersionMax="47" xr10:uidLastSave="{4F933C68-D388-4433-9486-8D0C12459A39}"/>
  <bookViews>
    <workbookView xWindow="-120" yWindow="-120" windowWidth="29040" windowHeight="15840" firstSheet="1" activeTab="5" xr2:uid="{00000000-000D-0000-FFFF-FFFF00000000}"/>
  </bookViews>
  <sheets>
    <sheet name="EC Instructions" sheetId="8" r:id="rId1"/>
    <sheet name="EC Data" sheetId="5" r:id="rId2"/>
    <sheet name="EC Format" sheetId="4" r:id="rId3"/>
    <sheet name="1. Instructions" sheetId="2" r:id="rId4"/>
    <sheet name="2. Start" sheetId="6" r:id="rId5"/>
    <sheet name="3. Detailed table " sheetId="7" r:id="rId6"/>
    <sheet name="4. Consolid table (participant)" sheetId="3" r:id="rId7"/>
    <sheet name="5. Consolid table (project)" sheetId="9" r:id="rId8"/>
  </sheets>
  <functionGroups builtInGroupCount="19"/>
  <definedNames>
    <definedName name="A_Title">'3. Detailed table '!$A$17</definedName>
    <definedName name="A1_A3_Title_Cons">'4. Consolid table (participant)'!$B$13</definedName>
    <definedName name="A4_Title_Cons">'4. Consolid table (participant)'!$C$13</definedName>
    <definedName name="A5_Title_Cons">'4. Consolid table (participant)'!$D$13</definedName>
    <definedName name="A6_Title_Cons">'4. Consolid table (participant)'!$E$13</definedName>
    <definedName name="A7_Title_Cons">'4. Consolid table (participant)'!$F$13</definedName>
    <definedName name="B_Title">'3. Detailed table '!$A$191</definedName>
    <definedName name="B_Title_Cons">'4. Consolid table (participant)'!$G$13</definedName>
    <definedName name="C_1_Title">'3. Detailed table '!$A$221</definedName>
    <definedName name="C_1_Title_Cons">'4. Consolid table (participant)'!$H$13</definedName>
    <definedName name="C_2_Title">'3. Detailed table '!$A$361</definedName>
    <definedName name="C_2_Title_Cons">'4. Consolid table (participant)'!$L$13</definedName>
    <definedName name="C_3_Title">'3. Detailed table '!$A$484</definedName>
    <definedName name="C_3_Title_Cons">'4. Consolid table (participant)'!$M$13</definedName>
    <definedName name="CONS_A6">'4. Consolid table (participant)'!$E$7</definedName>
    <definedName name="CONS_A7">'4. Consolid table (participant)'!$F$7</definedName>
    <definedName name="CONS_C1_All_WP_Subtotals">'4. Consolid table (participant)'!$I$7:$K$7</definedName>
    <definedName name="CONSPROJ_A1_A3">'5. Consolid table (project)'!$B$7</definedName>
    <definedName name="CONSPROJ_A4">'5. Consolid table (project)'!$C$7</definedName>
    <definedName name="CONSPROJ_A5">'5. Consolid table (project)'!$D$7</definedName>
    <definedName name="CONSPROJ_A6">'5. Consolid table (project)'!$E$7</definedName>
    <definedName name="CONSPROJ_A7">'5. Consolid table (project)'!$F$7</definedName>
    <definedName name="CONSPROJ_C1_All_WP_Subtotals">'5. Consolid table (project)'!$I$7:$K$7</definedName>
    <definedName name="CONSPROJ_D2">'5. Consolid table (project)'!$O$7</definedName>
    <definedName name="CONSPROJ_D3">'5. Consolid table (project)'!$P$7</definedName>
    <definedName name="CONSPROJ_D4">'5. Consolid table (project)'!$Q$7</definedName>
    <definedName name="CONSPROJ_D5">'5. Consolid table (project)'!$R$7</definedName>
    <definedName name="CONSPROJ_D6">'5. Consolid table (project)'!$S$7</definedName>
    <definedName name="ConsTotalFix" localSheetId="7">'5. Consolid table (project)'!#REF!</definedName>
    <definedName name="ConsTotalFlex" localSheetId="7">'5. Consolid table (project)'!$W$14:$W$15</definedName>
    <definedName name="CostC1Subdivided">'EC Data'!$E$63</definedName>
    <definedName name="D_1_Title_Cons">'4. Consolid table (participant)'!$N$13</definedName>
    <definedName name="D_2_Title_Cons">'4. Consolid table (participant)'!$O$13</definedName>
    <definedName name="D_3_Title_Cons">'4. Consolid table (participant)'!$P$13</definedName>
    <definedName name="D_4_Title_Cons">'4. Consolid table (participant)'!$Q$13</definedName>
    <definedName name="D_5_Title_Cons">'4. Consolid table (participant)'!$R$13</definedName>
    <definedName name="D_6_Title_Cons">'4. Consolid table (participant)'!$S$13</definedName>
    <definedName name="D_Title">'3. Detailed table '!$A$575</definedName>
    <definedName name="D1_ActualAndUnitCosts">'EC Format'!$M$117:$M$125</definedName>
    <definedName name="D1_ActualCosts">'EC Format'!$M$102:$M$107</definedName>
    <definedName name="D1_UnitCosts">'EC Format'!$M$108:$M$116</definedName>
    <definedName name="D2_ActualCosts">'EC Format'!$M$129:$M$132</definedName>
    <definedName name="D2_UnitCosts">'EC Format'!$M$133:$M$135</definedName>
    <definedName name="D3_ActualCosts">'EC Format'!$M$139:$M$142</definedName>
    <definedName name="D3_UnitCosts">'EC Format'!$M$143:$M$145</definedName>
    <definedName name="D4_ActualCosts">'EC Format'!$M$149:$M$152</definedName>
    <definedName name="D4_UnitCosts">'EC Format'!$M$153:$M$155</definedName>
    <definedName name="D5_ActualCosts">'EC Format'!$M$159:$M$162</definedName>
    <definedName name="D5_UnitCosts">'EC Format'!$M$163:$M$165</definedName>
    <definedName name="D6_ActualCosts">'EC Format'!$M$169:$M$172</definedName>
    <definedName name="D6_UnitCosts">'EC Format'!$M$173:$M$175</definedName>
    <definedName name="DBT_C1_All_WP_Subtotals">'3. Detailed table '!$M$357:$M$359</definedName>
    <definedName name="DBT_D1_Section">'3. Detailed table '!$M$576:$M$579</definedName>
    <definedName name="DBT_D2_Section">'3. Detailed table '!$M$580:$M$583</definedName>
    <definedName name="DBT_D3_Section">'3. Detailed table '!$M$584:$M$587</definedName>
    <definedName name="DBT_D4_Section">'3. Detailed table '!$M$588:$M$591</definedName>
    <definedName name="DBT_D5_Section">'3. Detailed table '!$M$592:$M$595</definedName>
    <definedName name="DBT_D6_Section">'3. Detailed table '!$M$596:$M$599</definedName>
    <definedName name="DBT_E_Section">'3. Detailed table '!$M$602:$M$606</definedName>
    <definedName name="E_Title">'3. Detailed table '!$A$601</definedName>
    <definedName name="E_Title_Cons">'4. Consolid table (participant)'!$T$13</definedName>
    <definedName name="E3_Footer_Hidden">'3. Detailed table '!$M$573:$M$573</definedName>
    <definedName name="E3_Header_Hidden">'3. Detailed table '!$M$571:$M$572</definedName>
    <definedName name="EC_Data_A6_Title">'EC Data'!$A$28</definedName>
    <definedName name="EC_Data_A7_Title">'EC Data'!$A$29</definedName>
    <definedName name="EC_Format_A6_Title">'EC Format'!$B$23</definedName>
    <definedName name="EC_Format_A7_Title">'EC Format'!$B$26</definedName>
    <definedName name="EC_Format_C1_Subtotals">'EC Format'!$M$58:$M$60</definedName>
    <definedName name="EC_Format_C1_WP_Subtotals">'EC Format'!$M$39:$M$41</definedName>
    <definedName name="EC_Format_D1_Section">'EC Format'!$M$100:$M$127</definedName>
    <definedName name="EC_Format_D2_Section">'EC Format'!$M$128:$M$136</definedName>
    <definedName name="EC_Format_D3_Section">'EC Format'!$M$138:$M$146</definedName>
    <definedName name="EC_Format_D4_Section">'EC Format'!$M$148:$M$156</definedName>
    <definedName name="EC_Format_D5_Section">'EC Format'!$M$158:$M$166</definedName>
    <definedName name="EC_Format_D6_Section">'EC Format'!$M$167:$M$176</definedName>
    <definedName name="EUContribFixSep">'3. Detailed table '!$M$618:$M$622</definedName>
    <definedName name="EUContribFixSepTot">'3. Detailed table '!$M$623</definedName>
    <definedName name="FixIndirectCost">'3. Detailed table '!$M$603:$M$605</definedName>
    <definedName name="FixIndirectCostFooter">'3. Detailed table '!$M$606</definedName>
    <definedName name="G_Footer_Hidden">'3. Detailed table '!$M$611</definedName>
    <definedName name="G_Header_Hidden">'3. Detailed table '!$M$607:$M$610</definedName>
    <definedName name="IDX_WP_1">'2. Start'!$A$17</definedName>
    <definedName name="IDX_WP_2">'2. Start'!$A$18</definedName>
    <definedName name="IDX_WP_3">'2. Start'!$A$19</definedName>
    <definedName name="IDX_WP_4">'2. Start'!$A$20</definedName>
    <definedName name="IDX_WP_5">'2. Start'!$A$21</definedName>
    <definedName name="IDX_WP_6">'2. Start'!$A$22</definedName>
    <definedName name="IDX_WP_Desc_1">'2. Start'!$C$17</definedName>
    <definedName name="IDX_WP_Desc_2">'2. Start'!$C$18</definedName>
    <definedName name="IDX_WP_Desc_3">'2. Start'!$C$19</definedName>
    <definedName name="IDX_WP_Desc_4">'2. Start'!$C$20</definedName>
    <definedName name="IDX_WP_Desc_5">'2. Start'!$C$21</definedName>
    <definedName name="IDX_WP_Desc_6">'2. Start'!$C$22</definedName>
    <definedName name="IDX_WP_Name_1">'2. Start'!$B$17</definedName>
    <definedName name="IDX_WP_Name_2">'2. Start'!$B$18</definedName>
    <definedName name="IDX_WP_Name_3">'2. Start'!$B$19</definedName>
    <definedName name="IDX_WP_Name_4">'2. Start'!$B$20</definedName>
    <definedName name="IDX_WP_Name_5">'2. Start'!$B$21</definedName>
    <definedName name="IDX_WP_Name_6">'2. Start'!$B$22</definedName>
    <definedName name="IDX_WP_New_Travel_1">'2. Start'!$D$17</definedName>
    <definedName name="IDX_WP_New_Travel_2">'2. Start'!$D$18</definedName>
    <definedName name="IDX_WP_New_Travel_3">'2. Start'!$D$19</definedName>
    <definedName name="IDX_WP_New_Travel_4">'2. Start'!$D$20</definedName>
    <definedName name="IDX_WP_New_Travel_5">'2. Start'!$D$21</definedName>
    <definedName name="IDX_WP_New_Travel_6">'2. Start'!$D$22</definedName>
    <definedName name="IDX_WP_Travel_1">'2. Start'!$F$17</definedName>
    <definedName name="IDX_WP_Travel_2">'2. Start'!$F$18</definedName>
    <definedName name="IDX_WP_Travel_3">'2. Start'!$F$19</definedName>
    <definedName name="IDX_WP_Travel_4">'2. Start'!$F$20</definedName>
    <definedName name="IDX_WP_Travel_5">'2. Start'!$F$21</definedName>
    <definedName name="IDX_WP_Travel_6">'2. Start'!$F$22</definedName>
    <definedName name="idxWPStart">'2. Start'!$A$16</definedName>
    <definedName name="IndCostOverleads" localSheetId="7" hidden="1">'3. Detailed table '!#REF!</definedName>
    <definedName name="IndCostOverleads" hidden="1">'3. Detailed table '!#REF!</definedName>
    <definedName name="insert_WP_A">'3. Detailed table '!$A$189</definedName>
    <definedName name="insert_WP_B">'3. Detailed table '!$A$356</definedName>
    <definedName name="insert_WP_B1">'3. Detailed table '!$A$242</definedName>
    <definedName name="insert_WP_B2">'3. Detailed table '!$A$264</definedName>
    <definedName name="insert_WP_B3">'3. Detailed table '!$A$286</definedName>
    <definedName name="insert_WP_B4">'3. Detailed table '!$A$308</definedName>
    <definedName name="insert_WP_B5">'3. Detailed table '!$A$330</definedName>
    <definedName name="insert_WP_B6">'3. Detailed table '!$A$352</definedName>
    <definedName name="Insert_WP_C">'3. Detailed table '!$A$218</definedName>
    <definedName name="insert_WP_Cons">'4. Consolid table (participant)'!$A$21</definedName>
    <definedName name="Insert_WP_D">'3. Detailed table '!$A$577</definedName>
    <definedName name="Insert_WP_D02">'3. Detailed table '!$A$581</definedName>
    <definedName name="Insert_WP_D03">'3. Detailed table '!$A$585</definedName>
    <definedName name="Insert_WP_D04">'3. Detailed table '!$A$589</definedName>
    <definedName name="Insert_WP_D05">'3. Detailed table '!$A$593</definedName>
    <definedName name="Insert_WP_D06">'3. Detailed table '!$A$597</definedName>
    <definedName name="Insert_WP_E">'3. Detailed table '!$A$573:$D$573</definedName>
    <definedName name="Insert_WP_E1">'3. Detailed table '!$A$482</definedName>
    <definedName name="Insert_WP_E2">'3. Detailed table '!$A$569</definedName>
    <definedName name="Insert_WP_E3">'3. Detailed table '!$A$572</definedName>
    <definedName name="Insert_WP_G">'3. Detailed table '!$A$610</definedName>
    <definedName name="LastRow">'3. Detailed table '!$A$648</definedName>
    <definedName name="LastRowCons" localSheetId="7">'5. Consolid table (project)'!$A$22</definedName>
    <definedName name="LastRowCons">'4. Consolid table (participant)'!$A$26</definedName>
    <definedName name="LastRowECFormat">'EC Format'!$A$181</definedName>
    <definedName name="LastSave">'3. Detailed table '!$I$5</definedName>
    <definedName name="MultipleRatesDetails">'EC Data'!$A$77:$H$92</definedName>
    <definedName name="OwnContrFixSEP_Line">'3. Detailed table '!$M$646</definedName>
    <definedName name="OwnContrFixSEP_Tot">'3. Detailed table '!$M$647</definedName>
    <definedName name="_xlnm.Print_Area" localSheetId="3">'1. Instructions'!$A$1:$A$54</definedName>
    <definedName name="_xlnm.Print_Area" localSheetId="4">'2. Start'!$A$1:$E$39</definedName>
    <definedName name="_xlnm.Print_Area" localSheetId="5">'3. Detailed table '!$A$1:$I$649</definedName>
    <definedName name="_xlnm.Print_Area" localSheetId="6">'4. Consolid table (participant)'!$A$1:$U$23</definedName>
    <definedName name="_xlnm.Print_Area" localSheetId="7">'5. Consolid table (project)'!$A$1:$U$21</definedName>
    <definedName name="ReimbRateMultiple">'3. Detailed table '!$M$620:$M$620</definedName>
    <definedName name="ReimbRateSingle">'3. Detailed table '!$M$619</definedName>
    <definedName name="RowHidden">'3. Detailed table '!$M$20:$M$649</definedName>
    <definedName name="Source_Staff_Cat">'EC Data'!$B$33:$B$44</definedName>
    <definedName name="Source_WP_A">'EC Format'!$A$2:$M$29</definedName>
    <definedName name="Source_WP_A_SubTotal_1">'EC Format'!$F$9</definedName>
    <definedName name="Source_WP_A_SubTotal_2">'EC Format'!$F$16</definedName>
    <definedName name="Source_WP_A_SubTotal_3">'EC Format'!$F$19</definedName>
    <definedName name="Source_WP_A_SubTotal_4">'EC Format'!$F$22</definedName>
    <definedName name="Source_WP_A_SubTotal_5">'EC Format'!$F$25</definedName>
    <definedName name="Source_WP_A_SubTotal_6">'EC Format'!$F$28</definedName>
    <definedName name="Source_WP_A_Total">'EC Format'!$F$29</definedName>
    <definedName name="Source_WP_B">'EC Format'!$A$38:$M$42</definedName>
    <definedName name="Source_WP_B_Total_1">'EC Format'!$C$39</definedName>
    <definedName name="Source_WP_B_Total_2">'EC Format'!$C$40</definedName>
    <definedName name="Source_WP_B_Total_3">'EC Format'!$C$41</definedName>
    <definedName name="Source_WP_B_Travel">'EC Format'!$A$45:$M$61</definedName>
    <definedName name="Source_WP_B_Travel_insert">'EC Format'!$A$42</definedName>
    <definedName name="Source_WP_B_Travel_subtotal_1">'EC Format'!$C$58</definedName>
    <definedName name="Source_WP_B_Travel_subtotal_2">'EC Format'!$C$59</definedName>
    <definedName name="Source_WP_B_Travel_subtotal_3">'EC Format'!$C$60</definedName>
    <definedName name="Source_WP_C">'EC Format'!$A$32:$M$35</definedName>
    <definedName name="Source_WP_C_Total">'EC Format'!$C$35</definedName>
    <definedName name="Source_WP_Cons">'EC Format'!$A$178:$W$178</definedName>
    <definedName name="Source_WP_D">'EC Format'!$A$101:$M$126</definedName>
    <definedName name="Source_WP_D_SubTotal_1">'EC Format'!$D$126</definedName>
    <definedName name="Source_WP_D_SubTotal_1_1">'EC Format'!$E$126</definedName>
    <definedName name="Source_WP_D_SubTotal_2">'EC Format'!$F$126</definedName>
    <definedName name="Source_WP_D_Total">'EC Format'!$C$126</definedName>
    <definedName name="Source_WP_D02">'EC Format'!$A$128:$M$136</definedName>
    <definedName name="Source_WP_D02_SubTotal_1">'EC Format'!$D$136</definedName>
    <definedName name="Source_WP_D02_SubTotal_1_1">'EC Format'!$E$136</definedName>
    <definedName name="Source_WP_D02_SubTotal_2">'EC Format'!$F$136</definedName>
    <definedName name="Source_WP_D02_Total">'EC Format'!$C$136</definedName>
    <definedName name="Source_WP_D03">'EC Format'!$A$138:$M$146</definedName>
    <definedName name="Source_WP_D03_SubTotal_1">'EC Format'!$D$146</definedName>
    <definedName name="Source_WP_D03_SubTotal_1_1">'EC Format'!$E$146</definedName>
    <definedName name="Source_WP_D03_SubTotal_2">'EC Format'!$F$146</definedName>
    <definedName name="Source_WP_D03_Total">'EC Format'!$C$146</definedName>
    <definedName name="Source_WP_D04">'EC Format'!$A$148:$M$156</definedName>
    <definedName name="Source_WP_D04_SubTotal_1">'EC Format'!$D$156</definedName>
    <definedName name="Source_WP_D04_SubTotal_1_1">'EC Format'!$E$156</definedName>
    <definedName name="Source_WP_D04_SubTotal_2">'EC Format'!$F$156</definedName>
    <definedName name="Source_WP_D04_Total">'EC Format'!$C$156</definedName>
    <definedName name="Source_WP_D05">'EC Format'!$A$158:$M$166</definedName>
    <definedName name="Source_WP_D05_SubTotal_1">'EC Format'!$D$166</definedName>
    <definedName name="Source_WP_D05_SubTotal_1_1">'EC Format'!$E$166</definedName>
    <definedName name="Source_WP_D05_SubTotal_2">'EC Format'!$F$166</definedName>
    <definedName name="Source_WP_D05_Total">'EC Format'!$C$166</definedName>
    <definedName name="Source_WP_D06">'EC Format'!$A$168:$M$176</definedName>
    <definedName name="Source_WP_D06_SubTotal_1">'EC Format'!$D$176</definedName>
    <definedName name="Source_WP_D06_SubTotal_1_1">'EC Format'!$C$169</definedName>
    <definedName name="Source_WP_D06_SubTotal_2">'EC Format'!$F$176</definedName>
    <definedName name="Source_WP_D06_Total">'EC Format'!$C$176</definedName>
    <definedName name="Source_WP_E1">'EC Format'!$A$64:$M$83</definedName>
    <definedName name="Source_WP_E1_SubTotal_1">'EC Format'!$G$74</definedName>
    <definedName name="Source_WP_E1_SubTotal_2">'EC Format'!$G$82</definedName>
    <definedName name="Source_WP_E1_Total">'EC Format'!$G$83</definedName>
    <definedName name="Source_WP_E2">'EC Format'!$A$85:$M$98</definedName>
    <definedName name="Source_WP_E2_Total">'EC Format'!$C$98</definedName>
    <definedName name="Source_WP_Table">'EC Format'!$A$86:$C$92</definedName>
    <definedName name="SourceD1AC">'EC Data'!$A$139:$B$142</definedName>
    <definedName name="SourceD1UC">'EC Data'!$A$145:$E$151</definedName>
    <definedName name="SourceTravelAC">'EC Data'!$B$100:$E$114</definedName>
    <definedName name="SourceTravelFormat">'EC Format'!$C$47:$F$61</definedName>
    <definedName name="SourceTravelUC">'EC Data'!$B$120:$E$134</definedName>
    <definedName name="sourceWPE1Range">'EC Data'!$L$37</definedName>
    <definedName name="StaffTypeA1">'EC Format'!$M$3:$M$9</definedName>
    <definedName name="StaffTypeA2">'EC Format'!$M$10:$M$16</definedName>
    <definedName name="StaffTypeA4">'EC Format'!$M$17:$M$19</definedName>
    <definedName name="StaffTypeA5">'EC Format'!$M$20:$M$22</definedName>
    <definedName name="StaffTypeA6">'EC Format'!$M$23:$M$25</definedName>
    <definedName name="StaffTypeA7">'EC Format'!$M$26:$M$28</definedName>
    <definedName name="StaffTypeOfRateA1A2">'EC Data'!$B$48:$B$50</definedName>
    <definedName name="StaffTypeOfRateA3A4">'EC Data'!$B$51:$B$53</definedName>
    <definedName name="Sub_Cat_D_FS">'EC Data'!#REF!</definedName>
    <definedName name="Sub_Cat_D_P">'EC Data'!#REF!</definedName>
    <definedName name="TotalEligibleCosts">'4. Consolid table (participant)'!$B$25</definedName>
    <definedName name="TotalFixCosts">'3. Detailed table '!$M$612</definedName>
    <definedName name="TotalIncomeFix">'3. Detailed table '!$M$648</definedName>
    <definedName name="Travel_Header_ActualCost">'3. Detailed table '!$C$223</definedName>
    <definedName name="Travel_HeaderUnitCost">'3. Detailed table '!$D$222:$F$223</definedName>
    <definedName name="TypeCostC1">'EC Data'!$H$63</definedName>
    <definedName name="TypeCostD1">'EC Data'!$H$65</definedName>
    <definedName name="TypeCostD2">'EC Data'!$H$67</definedName>
    <definedName name="TypeCostD3">'EC Data'!$H$68</definedName>
    <definedName name="TypeCostD4">'EC Data'!$H$69</definedName>
    <definedName name="TypeCostD5">'EC Data'!$H$70</definedName>
    <definedName name="TypeCostD6">'EC Data'!$H$71</definedName>
    <definedName name="TypeFundRate">'EC Data'!$H$75</definedName>
    <definedName name="usedTypes">'EC Data'!$B$9:$B$20</definedName>
    <definedName name="UseTypeStaffA1">'EC Data'!$B$24</definedName>
    <definedName name="UseTypeStaffA2">'EC Data'!$B$25</definedName>
    <definedName name="UseTypeStaffA4">'EC Data'!$B$26</definedName>
    <definedName name="UseTypeStaffA5">'EC Data'!$B$27</definedName>
    <definedName name="UseTypeStaffA6">'EC Data'!$B$28</definedName>
    <definedName name="UseTypeStaffA7">'EC Data'!$B$29</definedName>
    <definedName name="WP_A_Total">'3. Detailed table '!$F$190</definedName>
    <definedName name="WP_A1">'3. Detailed table '!$A$21:$M$48</definedName>
    <definedName name="WP_A1_1_subTotal">'3. Detailed table '!$F$28</definedName>
    <definedName name="WP_A1_2_subTotal">'3. Detailed table '!$F$35</definedName>
    <definedName name="WP_A1_3_subTotal">'3. Detailed table '!$F$38</definedName>
    <definedName name="WP_A1_4_subTotal">'3. Detailed table '!$F$41</definedName>
    <definedName name="WP_A1_5_subTotal">'3. Detailed table '!$F$44</definedName>
    <definedName name="WP_A1_6_subTotal">'3. Detailed table '!$F$47</definedName>
    <definedName name="WP_A1_Total">'3. Detailed table '!$F$48</definedName>
    <definedName name="WP_A2">'3. Detailed table '!$A$49:$M$76</definedName>
    <definedName name="WP_A2_1_subTotal">'3. Detailed table '!$F$56</definedName>
    <definedName name="WP_A2_2_subTotal">'3. Detailed table '!$F$63</definedName>
    <definedName name="WP_A2_3_subTotal">'3. Detailed table '!$F$66</definedName>
    <definedName name="WP_A2_4_subTotal">'3. Detailed table '!$F$69</definedName>
    <definedName name="WP_A2_5_subTotal">'3. Detailed table '!$F$72</definedName>
    <definedName name="WP_A2_6_subTotal">'3. Detailed table '!$F$75</definedName>
    <definedName name="WP_A2_Total">'3. Detailed table '!$F$76</definedName>
    <definedName name="WP_A3">'3. Detailed table '!$A$77:$M$104</definedName>
    <definedName name="WP_A3_1_subTotal">'3. Detailed table '!$F$84</definedName>
    <definedName name="WP_A3_2_subTotal">'3. Detailed table '!$F$91</definedName>
    <definedName name="WP_A3_3_subTotal">'3. Detailed table '!$F$94</definedName>
    <definedName name="WP_A3_4_subTotal">'3. Detailed table '!$F$97</definedName>
    <definedName name="WP_A3_5_subTotal">'3. Detailed table '!$F$100</definedName>
    <definedName name="WP_A3_6_subTotal">'3. Detailed table '!$F$103</definedName>
    <definedName name="WP_A3_Total">'3. Detailed table '!$F$104</definedName>
    <definedName name="WP_A4">'3. Detailed table '!$A$105:$M$132</definedName>
    <definedName name="WP_A4_1_subTotal">'3. Detailed table '!$F$112</definedName>
    <definedName name="WP_A4_2_subTotal">'3. Detailed table '!$F$119</definedName>
    <definedName name="WP_A4_3_subTotal">'3. Detailed table '!$F$122</definedName>
    <definedName name="WP_A4_4_subTotal">'3. Detailed table '!$F$125</definedName>
    <definedName name="WP_A4_5_subTotal">'3. Detailed table '!$F$128</definedName>
    <definedName name="WP_A4_6_subTotal">'3. Detailed table '!$F$131</definedName>
    <definedName name="WP_A4_Total">'3. Detailed table '!$F$132</definedName>
    <definedName name="WP_A5">'3. Detailed table '!$A$133:$M$160</definedName>
    <definedName name="WP_A5_1_subTotal">'3. Detailed table '!$F$140</definedName>
    <definedName name="WP_A5_2_subTotal">'3. Detailed table '!$F$147</definedName>
    <definedName name="WP_A5_3_subTotal">'3. Detailed table '!$F$150</definedName>
    <definedName name="WP_A5_4_subTotal">'3. Detailed table '!$F$153</definedName>
    <definedName name="WP_A5_5_subTotal">'3. Detailed table '!$F$156</definedName>
    <definedName name="WP_A5_6_subTotal">'3. Detailed table '!$F$159</definedName>
    <definedName name="WP_A5_Total">'3. Detailed table '!$F$160</definedName>
    <definedName name="WP_A6">'3. Detailed table '!$A$161:$M$188</definedName>
    <definedName name="WP_A6_1_subTotal">'3. Detailed table '!$F$168</definedName>
    <definedName name="WP_A6_2_subTotal">'3. Detailed table '!$F$175</definedName>
    <definedName name="WP_A6_3_subTotal">'3. Detailed table '!$F$178</definedName>
    <definedName name="WP_A6_4_subTotal">'3. Detailed table '!$F$181</definedName>
    <definedName name="WP_A6_5_subTotal">'3. Detailed table '!$F$184</definedName>
    <definedName name="WP_A6_6_subTotal">'3. Detailed table '!$F$187</definedName>
    <definedName name="WP_A6_Total">'3. Detailed table '!$F$188</definedName>
    <definedName name="WP_B_Total">'3. Detailed table '!$F$360</definedName>
    <definedName name="WP_B1">'3. Detailed table '!$A$224:$M$245</definedName>
    <definedName name="WP_B1_1_subTotal">'3. Detailed table '!$C$242</definedName>
    <definedName name="WP_B1_2_subTotal">'3. Detailed table '!$C$243</definedName>
    <definedName name="WP_B1_3_subTotal">'3. Detailed table '!$C$244</definedName>
    <definedName name="WP_B1_Total">'3. Detailed table '!$F$357</definedName>
    <definedName name="WP_B1_Travel_1">'3. Detailed table '!$A$225:$M$241</definedName>
    <definedName name="WP_B1_Travel_1_1_subTotal">'3. Detailed table '!$C$238</definedName>
    <definedName name="WP_B1_Travel_1_2_subTotal">'3. Detailed table '!$C$239</definedName>
    <definedName name="WP_B1_Travel_1_3_subTotal">'3. Detailed table '!$C$240</definedName>
    <definedName name="WP_B2">'3. Detailed table '!$A$246:$M$267</definedName>
    <definedName name="WP_B2_1_subTotal">'3. Detailed table '!$C$264</definedName>
    <definedName name="WP_B2_2_subTotal">'3. Detailed table '!$C$265</definedName>
    <definedName name="WP_B2_3_subTotal">'3. Detailed table '!$C$266</definedName>
    <definedName name="WP_B2_Total">'3. Detailed table '!$F$358</definedName>
    <definedName name="WP_B2_Travel_1">'3. Detailed table '!$A$247:$M$263</definedName>
    <definedName name="WP_B2_Travel_1_1_subTotal">'3. Detailed table '!$C$260</definedName>
    <definedName name="WP_B2_Travel_1_2_subTotal">'3. Detailed table '!$C$261</definedName>
    <definedName name="WP_B2_Travel_1_3_subTotal">'3. Detailed table '!$C$262</definedName>
    <definedName name="WP_B3">'3. Detailed table '!$A$268:$M$289</definedName>
    <definedName name="WP_B3_1_subTotal">'3. Detailed table '!$C$286</definedName>
    <definedName name="WP_B3_2_subTotal">'3. Detailed table '!$C$287</definedName>
    <definedName name="WP_B3_3_subTotal">'3. Detailed table '!$C$288</definedName>
    <definedName name="WP_B3_Total">'3. Detailed table '!$F$359</definedName>
    <definedName name="WP_B3_Travel_1">'3. Detailed table '!$A$269:$M$285</definedName>
    <definedName name="WP_B3_Travel_1_1_subTotal">'3. Detailed table '!$C$282</definedName>
    <definedName name="WP_B3_Travel_1_2_subTotal">'3. Detailed table '!$C$283</definedName>
    <definedName name="WP_B3_Travel_1_3_subTotal">'3. Detailed table '!$C$284</definedName>
    <definedName name="WP_B4">'3. Detailed table '!$A$290:$M$311</definedName>
    <definedName name="WP_B4_1_subTotal">'3. Detailed table '!$C$308</definedName>
    <definedName name="WP_B4_2_subTotal">'3. Detailed table '!$C$309</definedName>
    <definedName name="WP_B4_3_subTotal">'3. Detailed table '!$C$310</definedName>
    <definedName name="WP_B4_Travel_1">'3. Detailed table '!$A$291:$M$307</definedName>
    <definedName name="WP_B4_Travel_1_1_subTotal">'3. Detailed table '!$C$304</definedName>
    <definedName name="WP_B4_Travel_1_2_subTotal">'3. Detailed table '!$C$305</definedName>
    <definedName name="WP_B4_Travel_1_3_subTotal">'3. Detailed table '!$C$306</definedName>
    <definedName name="WP_B5">'3. Detailed table '!$A$312:$M$333</definedName>
    <definedName name="WP_B5_1_subTotal">'3. Detailed table '!$C$330</definedName>
    <definedName name="WP_B5_2_subTotal">'3. Detailed table '!$C$331</definedName>
    <definedName name="WP_B5_3_subTotal">'3. Detailed table '!$C$332</definedName>
    <definedName name="WP_B5_Travel_1">'3. Detailed table '!$A$313:$M$329</definedName>
    <definedName name="WP_B5_Travel_1_1_subTotal">'3. Detailed table '!$C$326</definedName>
    <definedName name="WP_B5_Travel_1_2_subTotal">'3. Detailed table '!$C$327</definedName>
    <definedName name="WP_B5_Travel_1_3_subTotal">'3. Detailed table '!$C$328</definedName>
    <definedName name="WP_B6">'3. Detailed table '!$A$334:$M$355</definedName>
    <definedName name="WP_B6_1_subTotal">'3. Detailed table '!$C$352</definedName>
    <definedName name="WP_B6_2_subTotal">'3. Detailed table '!$C$353</definedName>
    <definedName name="WP_B6_3_subTotal">'3. Detailed table '!$C$354</definedName>
    <definedName name="WP_B6_Travel_1">'3. Detailed table '!$A$335:$M$351</definedName>
    <definedName name="WP_B6_Travel_1_1_subTotal">'3. Detailed table '!$C$348</definedName>
    <definedName name="WP_B6_Travel_1_2_subTotal">'3. Detailed table '!$C$349</definedName>
    <definedName name="WP_B6_Travel_1_3_subTotal">'3. Detailed table '!$C$350</definedName>
    <definedName name="WP_C_Total">'3. Detailed table '!$F$219</definedName>
    <definedName name="WP_C1">'3. Detailed table '!$A$194:$M$197</definedName>
    <definedName name="WP_C1_Total">'3. Detailed table '!$C$197</definedName>
    <definedName name="WP_C2">'3. Detailed table '!$A$198:$M$201</definedName>
    <definedName name="WP_C2_Total">'3. Detailed table '!$C$201</definedName>
    <definedName name="WP_C3">'3. Detailed table '!$A$202:$M$205</definedName>
    <definedName name="WP_C3_Total">'3. Detailed table '!$C$205</definedName>
    <definedName name="WP_C4">'3. Detailed table '!$A$206:$M$209</definedName>
    <definedName name="WP_C4_Total">'3. Detailed table '!$C$209</definedName>
    <definedName name="WP_C5">'3. Detailed table '!$A$210:$M$213</definedName>
    <definedName name="WP_C5_Total">'3. Detailed table '!$C$213</definedName>
    <definedName name="WP_C6">'3. Detailed table '!$A$214:$M$217</definedName>
    <definedName name="WP_C6_Total">'3. Detailed table '!$C$217</definedName>
    <definedName name="WP_Cons1">'4. Consolid table (participant)'!$A$15:$W$15</definedName>
    <definedName name="WP_Cons2">'4. Consolid table (participant)'!$A$16:$W$16</definedName>
    <definedName name="WP_Cons3">'4. Consolid table (participant)'!$A$17:$W$17</definedName>
    <definedName name="WP_Cons4">'4. Consolid table (participant)'!$A$18:$W$18</definedName>
    <definedName name="WP_Cons5">'4. Consolid table (participant)'!$A$19:$W$19</definedName>
    <definedName name="WP_Cons6">'4. Consolid table (participant)'!$A$20:$W$20</definedName>
    <definedName name="WP_D_Total">'3. Detailed table '!$F$579</definedName>
    <definedName name="WP_D02_Total">'3. Detailed table '!$F$583</definedName>
    <definedName name="WP_D03_Total">'3. Detailed table '!$F$587</definedName>
    <definedName name="WP_D04_Total">'3. Detailed table '!$F$591</definedName>
    <definedName name="WP_D05_Total">'3. Detailed table '!$F$595</definedName>
    <definedName name="WP_D06_Total">'3. Detailed table '!$F$599</definedName>
    <definedName name="WP_E1_Total">'3. Detailed table '!$G$483</definedName>
    <definedName name="WP_E11">'3. Detailed table '!$A$362:$M$381</definedName>
    <definedName name="WP_E11_1_subTotal">'3. Detailed table '!$G$372</definedName>
    <definedName name="WP_E11_2_subTotal">'3. Detailed table '!$G$380</definedName>
    <definedName name="WP_E11_Total">'3. Detailed table '!$G$381</definedName>
    <definedName name="WP_E12">'3. Detailed table '!$A$382:$M$401</definedName>
    <definedName name="WP_E12_1_subTotal">'3. Detailed table '!$G$392</definedName>
    <definedName name="WP_E12_2_subTotal">'3. Detailed table '!$G$400</definedName>
    <definedName name="WP_E12_Total">'3. Detailed table '!$G$401</definedName>
    <definedName name="WP_E13">'3. Detailed table '!$A$402:$M$421</definedName>
    <definedName name="WP_E13_1_subTotal">'3. Detailed table '!$G$412</definedName>
    <definedName name="WP_E13_2_subTotal">'3. Detailed table '!$G$420</definedName>
    <definedName name="WP_E13_Total">'3. Detailed table '!$G$421</definedName>
    <definedName name="WP_E14">'3. Detailed table '!$A$422:$M$441</definedName>
    <definedName name="WP_E14_1_subTotal">'3. Detailed table '!$G$432</definedName>
    <definedName name="WP_E14_2_subTotal">'3. Detailed table '!$G$440</definedName>
    <definedName name="WP_E14_Total">'3. Detailed table '!$G$441</definedName>
    <definedName name="WP_E15">'3. Detailed table '!$A$442:$M$461</definedName>
    <definedName name="WP_E15_1_subTotal">'3. Detailed table '!$G$452</definedName>
    <definedName name="WP_E15_2_subTotal">'3. Detailed table '!$G$460</definedName>
    <definedName name="WP_E15_Total">'3. Detailed table '!$G$461</definedName>
    <definedName name="WP_E16">'3. Detailed table '!$A$462:$M$481</definedName>
    <definedName name="WP_E16_1_subTotal">'3. Detailed table '!$G$472</definedName>
    <definedName name="WP_E16_2_subTotal">'3. Detailed table '!$G$480</definedName>
    <definedName name="WP_E16_Total">'3. Detailed table '!$G$481</definedName>
    <definedName name="WP_E2_Total">'3. Detailed table '!$C$570</definedName>
    <definedName name="WP_E21">'3. Detailed table '!$A$485:$M$498</definedName>
    <definedName name="WP_E21_Total">'3. Detailed table '!$C$498</definedName>
    <definedName name="WP_E22">'3. Detailed table '!$A$499:$M$512</definedName>
    <definedName name="WP_E22_Total">'3. Detailed table '!$C$512</definedName>
    <definedName name="WP_E23">'3. Detailed table '!$A$513:$M$526</definedName>
    <definedName name="WP_E23_Total">'3. Detailed table '!$C$526</definedName>
    <definedName name="WP_E24">'3. Detailed table '!$A$527:$M$540</definedName>
    <definedName name="WP_E24_Total">'3. Detailed table '!$C$540</definedName>
    <definedName name="WP_E25">'3. Detailed table '!$A$541:$M$554</definedName>
    <definedName name="WP_E25_Total">'3. Detailed table '!$C$554</definedName>
    <definedName name="WP_E26">'3. Detailed table '!$A$555:$M$568</definedName>
    <definedName name="WP_E26_Total">'3. Detailed table '!$C$568</definedName>
    <definedName name="WP_E3_Total">'3. Detailed table '!$E$573</definedName>
    <definedName name="WP_F_Total">'3. Detailed table '!$C$606</definedName>
    <definedName name="WP_G_Total">'3. Detailed table '!$E$611</definedName>
    <definedName name="WPA_nb">'EC Data'!$E$5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 i="3" l="1"/>
  <c r="B555" i="7"/>
  <c r="C568" i="7"/>
  <c r="M20" i="3" s="1"/>
  <c r="B462" i="7"/>
  <c r="G479" i="7"/>
  <c r="G478" i="7"/>
  <c r="G477" i="7"/>
  <c r="G471" i="7"/>
  <c r="G470" i="7"/>
  <c r="G469" i="7"/>
  <c r="F347" i="7"/>
  <c r="F346" i="7"/>
  <c r="F345" i="7"/>
  <c r="F343" i="7"/>
  <c r="F342" i="7"/>
  <c r="F341" i="7"/>
  <c r="F339" i="7"/>
  <c r="F338" i="7"/>
  <c r="F337" i="7"/>
  <c r="B334" i="7"/>
  <c r="B214" i="7"/>
  <c r="C217" i="7"/>
  <c r="G20" i="3" s="1"/>
  <c r="B161" i="7"/>
  <c r="F186" i="7"/>
  <c r="F187" i="7" s="1"/>
  <c r="F20" i="3" s="1"/>
  <c r="F183" i="7"/>
  <c r="F184" i="7" s="1"/>
  <c r="E20" i="3" s="1"/>
  <c r="F180" i="7"/>
  <c r="F181" i="7" s="1"/>
  <c r="D20" i="3" s="1"/>
  <c r="F177" i="7"/>
  <c r="F178" i="7" s="1"/>
  <c r="C20" i="3" s="1"/>
  <c r="F174" i="7"/>
  <c r="F173" i="7"/>
  <c r="F171" i="7"/>
  <c r="F170" i="7"/>
  <c r="F167" i="7"/>
  <c r="F166" i="7"/>
  <c r="F164" i="7"/>
  <c r="F163" i="7"/>
  <c r="A19" i="3"/>
  <c r="B541" i="7"/>
  <c r="C554" i="7"/>
  <c r="M19" i="3" s="1"/>
  <c r="B442" i="7"/>
  <c r="G459" i="7"/>
  <c r="G458" i="7"/>
  <c r="G457" i="7"/>
  <c r="G451" i="7"/>
  <c r="G450" i="7"/>
  <c r="G449" i="7"/>
  <c r="F325" i="7"/>
  <c r="F324" i="7"/>
  <c r="F323" i="7"/>
  <c r="F321" i="7"/>
  <c r="F320" i="7"/>
  <c r="F319" i="7"/>
  <c r="F317" i="7"/>
  <c r="F316" i="7"/>
  <c r="F315" i="7"/>
  <c r="B312" i="7"/>
  <c r="B210" i="7"/>
  <c r="C213" i="7"/>
  <c r="G19" i="3" s="1"/>
  <c r="B133" i="7"/>
  <c r="F158" i="7"/>
  <c r="F159" i="7" s="1"/>
  <c r="F19" i="3" s="1"/>
  <c r="F155" i="7"/>
  <c r="F156" i="7" s="1"/>
  <c r="E19" i="3" s="1"/>
  <c r="F152" i="7"/>
  <c r="F153" i="7" s="1"/>
  <c r="D19" i="3" s="1"/>
  <c r="F149" i="7"/>
  <c r="F150" i="7" s="1"/>
  <c r="C19" i="3" s="1"/>
  <c r="F146" i="7"/>
  <c r="F145" i="7"/>
  <c r="F143" i="7"/>
  <c r="F142" i="7"/>
  <c r="F139" i="7"/>
  <c r="F138" i="7"/>
  <c r="F136" i="7"/>
  <c r="F135" i="7"/>
  <c r="A18" i="3"/>
  <c r="B527" i="7"/>
  <c r="C540" i="7"/>
  <c r="M18" i="3" s="1"/>
  <c r="B422" i="7"/>
  <c r="G439" i="7"/>
  <c r="G438" i="7"/>
  <c r="G437" i="7"/>
  <c r="G431" i="7"/>
  <c r="G430" i="7"/>
  <c r="G429" i="7"/>
  <c r="F303" i="7"/>
  <c r="F302" i="7"/>
  <c r="F301" i="7"/>
  <c r="F299" i="7"/>
  <c r="F298" i="7"/>
  <c r="F297" i="7"/>
  <c r="F295" i="7"/>
  <c r="F294" i="7"/>
  <c r="F293" i="7"/>
  <c r="B290" i="7"/>
  <c r="B206" i="7"/>
  <c r="C209" i="7"/>
  <c r="G18" i="3" s="1"/>
  <c r="B105" i="7"/>
  <c r="F130" i="7"/>
  <c r="F131" i="7" s="1"/>
  <c r="F18" i="3" s="1"/>
  <c r="F127" i="7"/>
  <c r="F128" i="7" s="1"/>
  <c r="E18" i="3" s="1"/>
  <c r="F124" i="7"/>
  <c r="F125" i="7" s="1"/>
  <c r="D18" i="3" s="1"/>
  <c r="F121" i="7"/>
  <c r="F122" i="7" s="1"/>
  <c r="C18" i="3" s="1"/>
  <c r="F118" i="7"/>
  <c r="F117" i="7"/>
  <c r="F115" i="7"/>
  <c r="F114" i="7"/>
  <c r="F111" i="7"/>
  <c r="F110" i="7"/>
  <c r="F108" i="7"/>
  <c r="F107" i="7"/>
  <c r="A17" i="3"/>
  <c r="B513" i="7"/>
  <c r="C526" i="7"/>
  <c r="M17" i="3" s="1"/>
  <c r="B402" i="7"/>
  <c r="G419" i="7"/>
  <c r="G418" i="7"/>
  <c r="G417" i="7"/>
  <c r="G411" i="7"/>
  <c r="G410" i="7"/>
  <c r="G409" i="7"/>
  <c r="F281" i="7"/>
  <c r="F280" i="7"/>
  <c r="F279" i="7"/>
  <c r="F277" i="7"/>
  <c r="F276" i="7"/>
  <c r="F275" i="7"/>
  <c r="F273" i="7"/>
  <c r="F272" i="7"/>
  <c r="F271" i="7"/>
  <c r="B268" i="7"/>
  <c r="B202" i="7"/>
  <c r="C205" i="7"/>
  <c r="G17" i="3" s="1"/>
  <c r="B77" i="7"/>
  <c r="F102" i="7"/>
  <c r="F103" i="7" s="1"/>
  <c r="F17" i="3" s="1"/>
  <c r="F99" i="7"/>
  <c r="F100" i="7" s="1"/>
  <c r="E17" i="3" s="1"/>
  <c r="F96" i="7"/>
  <c r="F97" i="7" s="1"/>
  <c r="D17" i="3" s="1"/>
  <c r="F93" i="7"/>
  <c r="F94" i="7" s="1"/>
  <c r="C17" i="3" s="1"/>
  <c r="F90" i="7"/>
  <c r="F89" i="7"/>
  <c r="F87" i="7"/>
  <c r="F86" i="7"/>
  <c r="F83" i="7"/>
  <c r="F82" i="7"/>
  <c r="F80" i="7"/>
  <c r="F79" i="7"/>
  <c r="F57" i="4"/>
  <c r="F56" i="4"/>
  <c r="F55" i="4"/>
  <c r="F53" i="4"/>
  <c r="F52" i="4"/>
  <c r="F51" i="4"/>
  <c r="F49" i="4"/>
  <c r="F48" i="4"/>
  <c r="C59" i="4" s="1"/>
  <c r="F47" i="4"/>
  <c r="C58" i="4" s="1"/>
  <c r="G480" i="7" l="1"/>
  <c r="C350" i="7"/>
  <c r="C354" i="7" s="1"/>
  <c r="K20" i="3" s="1"/>
  <c r="G472" i="7"/>
  <c r="C348" i="7"/>
  <c r="C352" i="7" s="1"/>
  <c r="C349" i="7"/>
  <c r="C353" i="7" s="1"/>
  <c r="J20" i="3" s="1"/>
  <c r="F168" i="7"/>
  <c r="F175" i="7"/>
  <c r="G452" i="7"/>
  <c r="C327" i="7"/>
  <c r="C331" i="7" s="1"/>
  <c r="J19" i="3" s="1"/>
  <c r="G460" i="7"/>
  <c r="C326" i="7"/>
  <c r="C328" i="7"/>
  <c r="C332" i="7" s="1"/>
  <c r="K19" i="3" s="1"/>
  <c r="F147" i="7"/>
  <c r="F140" i="7"/>
  <c r="G432" i="7"/>
  <c r="G440" i="7"/>
  <c r="C306" i="7"/>
  <c r="C310" i="7" s="1"/>
  <c r="K18" i="3" s="1"/>
  <c r="C304" i="7"/>
  <c r="C308" i="7" s="1"/>
  <c r="C305" i="7"/>
  <c r="C309" i="7" s="1"/>
  <c r="J18" i="3" s="1"/>
  <c r="F119" i="7"/>
  <c r="F112" i="7"/>
  <c r="G412" i="7"/>
  <c r="C284" i="7"/>
  <c r="C288" i="7" s="1"/>
  <c r="K17" i="3" s="1"/>
  <c r="G420" i="7"/>
  <c r="C283" i="7"/>
  <c r="C287" i="7" s="1"/>
  <c r="J17" i="3" s="1"/>
  <c r="C282" i="7"/>
  <c r="F91" i="7"/>
  <c r="F84" i="7"/>
  <c r="C60" i="4"/>
  <c r="C61" i="4" s="1"/>
  <c r="F188" i="7" l="1"/>
  <c r="G481" i="7"/>
  <c r="L20" i="3" s="1"/>
  <c r="B20" i="3"/>
  <c r="C355" i="7"/>
  <c r="H20" i="3"/>
  <c r="I20" i="3"/>
  <c r="C351" i="7"/>
  <c r="F160" i="7"/>
  <c r="G461" i="7"/>
  <c r="L19" i="3" s="1"/>
  <c r="B19" i="3"/>
  <c r="C329" i="7"/>
  <c r="C330" i="7"/>
  <c r="G441" i="7"/>
  <c r="L18" i="3" s="1"/>
  <c r="B18" i="3"/>
  <c r="H18" i="3"/>
  <c r="I18" i="3"/>
  <c r="F132" i="7"/>
  <c r="C311" i="7"/>
  <c r="C307" i="7"/>
  <c r="G421" i="7"/>
  <c r="L17" i="3" s="1"/>
  <c r="B17" i="3"/>
  <c r="C285" i="7"/>
  <c r="C286" i="7"/>
  <c r="F104" i="7"/>
  <c r="A16" i="3"/>
  <c r="B499" i="7"/>
  <c r="C512" i="7"/>
  <c r="M16" i="3" s="1"/>
  <c r="B382" i="7"/>
  <c r="G399" i="7"/>
  <c r="G398" i="7"/>
  <c r="G397" i="7"/>
  <c r="G391" i="7"/>
  <c r="G390" i="7"/>
  <c r="G389" i="7"/>
  <c r="F259" i="7"/>
  <c r="F258" i="7"/>
  <c r="F257" i="7"/>
  <c r="F255" i="7"/>
  <c r="F254" i="7"/>
  <c r="F253" i="7"/>
  <c r="F251" i="7"/>
  <c r="F250" i="7"/>
  <c r="F249" i="7"/>
  <c r="B246" i="7"/>
  <c r="B198" i="7"/>
  <c r="C201" i="7"/>
  <c r="G16" i="3" s="1"/>
  <c r="B49" i="7"/>
  <c r="F74" i="7"/>
  <c r="F75" i="7" s="1"/>
  <c r="F16" i="3" s="1"/>
  <c r="F71" i="7"/>
  <c r="F72" i="7" s="1"/>
  <c r="E16" i="3" s="1"/>
  <c r="F68" i="7"/>
  <c r="F69" i="7" s="1"/>
  <c r="D16" i="3" s="1"/>
  <c r="F65" i="7"/>
  <c r="F66" i="7" s="1"/>
  <c r="C16" i="3" s="1"/>
  <c r="F62" i="7"/>
  <c r="F61" i="7"/>
  <c r="F59" i="7"/>
  <c r="F58" i="7"/>
  <c r="F55" i="7"/>
  <c r="F54" i="7"/>
  <c r="F52" i="7"/>
  <c r="F51" i="7"/>
  <c r="A15" i="3"/>
  <c r="B485" i="7"/>
  <c r="C498" i="7"/>
  <c r="B362" i="7"/>
  <c r="G379" i="7"/>
  <c r="G378" i="7"/>
  <c r="G377" i="7"/>
  <c r="G371" i="7"/>
  <c r="G370" i="7"/>
  <c r="G369" i="7"/>
  <c r="F237" i="7"/>
  <c r="F236" i="7"/>
  <c r="F235" i="7"/>
  <c r="F233" i="7"/>
  <c r="F232" i="7"/>
  <c r="F231" i="7"/>
  <c r="F229" i="7"/>
  <c r="F228" i="7"/>
  <c r="F227" i="7"/>
  <c r="B224" i="7"/>
  <c r="B194" i="7"/>
  <c r="C197" i="7"/>
  <c r="B21" i="7"/>
  <c r="F46" i="7"/>
  <c r="F47" i="7" s="1"/>
  <c r="F15" i="3" s="1"/>
  <c r="F43" i="7"/>
  <c r="F44" i="7" s="1"/>
  <c r="E15" i="3" s="1"/>
  <c r="F40" i="7"/>
  <c r="F41" i="7" s="1"/>
  <c r="D15" i="3" s="1"/>
  <c r="F37" i="7"/>
  <c r="F38" i="7" s="1"/>
  <c r="C15" i="3" s="1"/>
  <c r="F34" i="7"/>
  <c r="F33" i="7"/>
  <c r="F31" i="7"/>
  <c r="F30" i="7"/>
  <c r="F27" i="7"/>
  <c r="F26" i="7"/>
  <c r="F24" i="7"/>
  <c r="F23" i="7"/>
  <c r="F219" i="7" l="1"/>
  <c r="C570" i="7"/>
  <c r="U20" i="3"/>
  <c r="C333" i="7"/>
  <c r="I19" i="3"/>
  <c r="H19" i="3"/>
  <c r="U19" i="3"/>
  <c r="U18" i="3"/>
  <c r="C289" i="7"/>
  <c r="I17" i="3"/>
  <c r="H17" i="3"/>
  <c r="U17" i="3"/>
  <c r="G15" i="3"/>
  <c r="G400" i="7"/>
  <c r="G392" i="7"/>
  <c r="C260" i="7"/>
  <c r="C264" i="7" s="1"/>
  <c r="G380" i="7"/>
  <c r="C261" i="7"/>
  <c r="C262" i="7"/>
  <c r="F63" i="7"/>
  <c r="M15" i="3"/>
  <c r="F56" i="7"/>
  <c r="G372" i="7"/>
  <c r="C239" i="7"/>
  <c r="C243" i="7" s="1"/>
  <c r="C240" i="7"/>
  <c r="C244" i="7" s="1"/>
  <c r="C238" i="7"/>
  <c r="C242" i="7" s="1"/>
  <c r="F357" i="7" s="1"/>
  <c r="F35" i="7"/>
  <c r="F28" i="7"/>
  <c r="F359" i="7" l="1"/>
  <c r="C265" i="7"/>
  <c r="F358" i="7" s="1"/>
  <c r="C266" i="7"/>
  <c r="K16" i="3" s="1"/>
  <c r="G401" i="7"/>
  <c r="I16" i="3"/>
  <c r="B16" i="3"/>
  <c r="G381" i="7"/>
  <c r="C263" i="7"/>
  <c r="F76" i="7"/>
  <c r="K15" i="3"/>
  <c r="J15" i="3"/>
  <c r="I15" i="3"/>
  <c r="H15" i="3"/>
  <c r="F48" i="7"/>
  <c r="B15" i="3"/>
  <c r="C241" i="7"/>
  <c r="C245" i="7"/>
  <c r="A87" i="5"/>
  <c r="A88" i="5"/>
  <c r="A89" i="5"/>
  <c r="A90" i="5"/>
  <c r="A86" i="5"/>
  <c r="G483" i="7" l="1"/>
  <c r="F190" i="7"/>
  <c r="C267" i="7"/>
  <c r="H16" i="3"/>
  <c r="J16" i="3"/>
  <c r="U16" i="3"/>
  <c r="L16" i="3"/>
  <c r="L15" i="3"/>
  <c r="U15" i="3"/>
  <c r="S11" i="9"/>
  <c r="R11" i="9"/>
  <c r="Q11" i="9"/>
  <c r="P11" i="9"/>
  <c r="O11" i="9"/>
  <c r="E10" i="9"/>
  <c r="F10" i="9"/>
  <c r="E10" i="3"/>
  <c r="B620" i="7" l="1"/>
  <c r="S11" i="3" l="1"/>
  <c r="O11" i="3"/>
  <c r="P11" i="3"/>
  <c r="Q11" i="3"/>
  <c r="R11" i="3"/>
  <c r="F10" i="3"/>
  <c r="F22" i="3" l="1"/>
  <c r="F27" i="4"/>
  <c r="F28" i="4" s="1"/>
  <c r="A54" i="5"/>
  <c r="A147" i="4" l="1"/>
  <c r="A48" i="5"/>
  <c r="A596" i="7" l="1"/>
  <c r="A167" i="4"/>
  <c r="F175" i="4"/>
  <c r="F176" i="4" s="1"/>
  <c r="C172" i="4"/>
  <c r="A71" i="5"/>
  <c r="C176" i="4" l="1"/>
  <c r="A592" i="7"/>
  <c r="A588" i="7"/>
  <c r="A584" i="7"/>
  <c r="A157" i="4"/>
  <c r="A137" i="4"/>
  <c r="F600" i="7" l="1"/>
  <c r="A580" i="7"/>
  <c r="A127" i="4"/>
  <c r="A70" i="5"/>
  <c r="A69" i="5"/>
  <c r="A68" i="5"/>
  <c r="A67" i="5"/>
  <c r="C122" i="4" l="1"/>
  <c r="C125" i="4"/>
  <c r="E128" i="5"/>
  <c r="E124" i="5"/>
  <c r="E120" i="5"/>
  <c r="C107" i="4"/>
  <c r="B131" i="5" l="1"/>
  <c r="C152" i="4"/>
  <c r="C162" i="4"/>
  <c r="C132" i="4"/>
  <c r="S22" i="3" l="1"/>
  <c r="C90" i="5" s="1"/>
  <c r="E90" i="5" s="1"/>
  <c r="R22" i="3" l="1"/>
  <c r="C89" i="5" s="1"/>
  <c r="E89" i="5" s="1"/>
  <c r="Q22" i="3"/>
  <c r="C88" i="5" s="1"/>
  <c r="E88" i="5" s="1"/>
  <c r="P22" i="3"/>
  <c r="C87" i="5" s="1"/>
  <c r="E87" i="5" s="1"/>
  <c r="M22" i="3"/>
  <c r="C84" i="5" s="1"/>
  <c r="E84" i="5" s="1"/>
  <c r="E22" i="3"/>
  <c r="G22" i="3"/>
  <c r="C81" i="5" s="1"/>
  <c r="E81" i="5" s="1"/>
  <c r="D22" i="3"/>
  <c r="C22" i="3"/>
  <c r="E159" i="5"/>
  <c r="E160" i="5" s="1"/>
  <c r="E156" i="5"/>
  <c r="E157" i="5" s="1"/>
  <c r="B142" i="5"/>
  <c r="C641" i="7"/>
  <c r="C642" i="7" s="1"/>
  <c r="O22" i="3" l="1"/>
  <c r="C86" i="5" s="1"/>
  <c r="E86" i="5" s="1"/>
  <c r="N22" i="3"/>
  <c r="C85" i="5" s="1"/>
  <c r="J22" i="3"/>
  <c r="E172" i="5"/>
  <c r="E85" i="5" l="1"/>
  <c r="K22" i="3"/>
  <c r="L22" i="3"/>
  <c r="C83" i="5" s="1"/>
  <c r="E83" i="5" s="1"/>
  <c r="H22" i="3"/>
  <c r="C82" i="5" s="1"/>
  <c r="I22" i="3"/>
  <c r="B22" i="3"/>
  <c r="C80" i="5" s="1"/>
  <c r="E80" i="5" s="1"/>
  <c r="C42" i="4"/>
  <c r="B25" i="3" l="1"/>
  <c r="C603" i="7" s="1"/>
  <c r="E82" i="5"/>
  <c r="F360" i="7"/>
  <c r="F124" i="4"/>
  <c r="F125" i="4" s="1"/>
  <c r="F121" i="4"/>
  <c r="F122" i="4" s="1"/>
  <c r="C605" i="7" l="1"/>
  <c r="H612" i="7" s="1"/>
  <c r="C142" i="4" l="1"/>
  <c r="B113" i="5" l="1"/>
  <c r="B112" i="5"/>
  <c r="B111" i="5"/>
  <c r="B114" i="5" l="1"/>
  <c r="E129" i="5"/>
  <c r="E125" i="5"/>
  <c r="E121" i="5"/>
  <c r="B132" i="5" l="1"/>
  <c r="F574" i="7"/>
  <c r="E130" i="5" l="1"/>
  <c r="E126" i="5"/>
  <c r="E122" i="5"/>
  <c r="E150" i="5"/>
  <c r="E151" i="5" s="1"/>
  <c r="E147" i="5"/>
  <c r="E148" i="5" s="1"/>
  <c r="B167" i="5"/>
  <c r="B133" i="5" l="1"/>
  <c r="B134" i="5" s="1"/>
  <c r="F165" i="4"/>
  <c r="F166" i="4" s="1"/>
  <c r="C166" i="4" s="1"/>
  <c r="F155" i="4" l="1"/>
  <c r="F156" i="4" l="1"/>
  <c r="C156" i="4" s="1"/>
  <c r="F145" i="4"/>
  <c r="F146" i="4" s="1"/>
  <c r="C146" i="4" s="1"/>
  <c r="E171" i="5" l="1"/>
  <c r="F135" i="4" l="1"/>
  <c r="F136" i="4" l="1"/>
  <c r="C136" i="4" s="1"/>
  <c r="F115" i="4"/>
  <c r="F116" i="4" s="1"/>
  <c r="F112" i="4"/>
  <c r="F113" i="4" s="1"/>
  <c r="C126" i="4" l="1"/>
  <c r="F24" i="4"/>
  <c r="F25" i="4" s="1"/>
  <c r="C623" i="7" l="1"/>
  <c r="B8" i="7" l="1"/>
  <c r="B7" i="7"/>
  <c r="B6" i="7"/>
  <c r="B5" i="7"/>
  <c r="U21" i="9" l="1"/>
  <c r="U20" i="9"/>
  <c r="U18" i="9"/>
  <c r="U17" i="9"/>
  <c r="U15" i="9"/>
  <c r="U14" i="9"/>
  <c r="B4" i="9"/>
  <c r="B3" i="9"/>
  <c r="G81" i="4" l="1"/>
  <c r="G73" i="4"/>
  <c r="B6" i="3" l="1"/>
  <c r="B5" i="3"/>
  <c r="B4" i="3"/>
  <c r="B3" i="3"/>
  <c r="G72" i="4" l="1"/>
  <c r="G71" i="4"/>
  <c r="G74" i="4" l="1"/>
  <c r="C35" i="4"/>
  <c r="F8" i="4" l="1"/>
  <c r="F7" i="4"/>
  <c r="F5" i="4"/>
  <c r="F4" i="4"/>
  <c r="F21" i="4"/>
  <c r="F18" i="4"/>
  <c r="F19" i="4" s="1"/>
  <c r="F9" i="4" l="1"/>
  <c r="F22" i="4"/>
  <c r="C635" i="7"/>
  <c r="C636" i="7" s="1"/>
  <c r="C629" i="7"/>
  <c r="C630" i="7" s="1"/>
  <c r="C643" i="7" l="1"/>
  <c r="C646" i="7" s="1"/>
  <c r="C98" i="4"/>
  <c r="F12" i="4" l="1"/>
  <c r="F11" i="4" l="1"/>
  <c r="F14" i="4"/>
  <c r="F15" i="4"/>
  <c r="G79" i="4"/>
  <c r="G80" i="4"/>
  <c r="G82" i="4" l="1"/>
  <c r="F16" i="4"/>
  <c r="F29" i="4" s="1"/>
  <c r="G83" i="4" l="1"/>
  <c r="C606" i="7"/>
  <c r="C618" i="7" l="1"/>
  <c r="T22" i="3"/>
  <c r="U22" i="3" s="1"/>
  <c r="C91" i="5" l="1"/>
  <c r="C647" i="7"/>
  <c r="C648" i="7" s="1"/>
  <c r="E91" i="5" l="1"/>
  <c r="E92" i="5" s="1"/>
  <c r="C621" i="7" s="1"/>
  <c r="C92" i="5"/>
</calcChain>
</file>

<file path=xl/sharedStrings.xml><?xml version="1.0" encoding="utf-8"?>
<sst xmlns="http://schemas.openxmlformats.org/spreadsheetml/2006/main" count="2878" uniqueCount="439">
  <si>
    <t>WORK PACKAGE 1</t>
  </si>
  <si>
    <t>PROJECT COSTS PER WORK PACKAGE</t>
  </si>
  <si>
    <t>Description of the tasks/activities</t>
  </si>
  <si>
    <t xml:space="preserve">Total  (EUR) </t>
  </si>
  <si>
    <t>Number of units</t>
  </si>
  <si>
    <t>Amount per unit</t>
  </si>
  <si>
    <r>
      <t xml:space="preserve">Also part of other work packages? </t>
    </r>
    <r>
      <rPr>
        <sz val="8"/>
        <color theme="0" tint="-0.499984740745262"/>
        <rFont val="Verdana"/>
        <family val="2"/>
      </rPr>
      <t>YES/NO and which WP</t>
    </r>
  </si>
  <si>
    <t xml:space="preserve">Costs </t>
  </si>
  <si>
    <t>[5 short name other]</t>
  </si>
  <si>
    <t xml:space="preserve">4 Project evaluation </t>
  </si>
  <si>
    <t>3 Audit fees (CFS)</t>
  </si>
  <si>
    <t>2 Bank fees (pre-financing guarantee)</t>
  </si>
  <si>
    <t>1 IPR costs</t>
  </si>
  <si>
    <t>Other expenses</t>
  </si>
  <si>
    <t>Information &amp; publications</t>
  </si>
  <si>
    <t>Conferences, seminars, workshops, trainings &amp; events</t>
  </si>
  <si>
    <t>Consumables</t>
  </si>
  <si>
    <t>Description of tasks/activities for which the goods/services are needed; types of goods services needed; how much</t>
  </si>
  <si>
    <t>Total equipment (all WPs)</t>
  </si>
  <si>
    <t>d= a*b*c</t>
  </si>
  <si>
    <t xml:space="preserve">c </t>
  </si>
  <si>
    <t>b</t>
  </si>
  <si>
    <t>a</t>
  </si>
  <si>
    <r>
      <t xml:space="preserve">Rate of use for the action </t>
    </r>
    <r>
      <rPr>
        <sz val="8"/>
        <color theme="0" tint="-0.499984740745262"/>
        <rFont val="Verdana"/>
        <family val="2"/>
      </rPr>
      <t>(100% or less if used also for other purposes)</t>
    </r>
  </si>
  <si>
    <t>Number of months   of  use  for the action</t>
  </si>
  <si>
    <t xml:space="preserve">Monthly rent/fee </t>
  </si>
  <si>
    <t>Description of tasks/activities for which the equipment is needed</t>
  </si>
  <si>
    <t xml:space="preserve">Total depreciation  </t>
  </si>
  <si>
    <t>2 [Equipment short name]</t>
  </si>
  <si>
    <t>1 [Equipment short name]</t>
  </si>
  <si>
    <t>e =(c/b *d) * a</t>
  </si>
  <si>
    <t xml:space="preserve">d </t>
  </si>
  <si>
    <t xml:space="preserve">b </t>
  </si>
  <si>
    <t>Total</t>
  </si>
  <si>
    <t>Number of months  allocated to the action</t>
  </si>
  <si>
    <r>
      <t xml:space="preserve">Depreciation method </t>
    </r>
    <r>
      <rPr>
        <sz val="8"/>
        <color theme="0" tint="-0.499984740745262"/>
        <rFont val="Verdana"/>
        <family val="2"/>
      </rPr>
      <t>(e.g. 36 month or 60 month)</t>
    </r>
  </si>
  <si>
    <t>Price</t>
  </si>
  <si>
    <t>1 [Support scheme short name]</t>
  </si>
  <si>
    <t>2 [Subcontract short name]</t>
  </si>
  <si>
    <t>1 [Subcontract short name]</t>
  </si>
  <si>
    <t xml:space="preserve">Subsistence costs </t>
  </si>
  <si>
    <t xml:space="preserve">Travel costs  </t>
  </si>
  <si>
    <t>Participants</t>
  </si>
  <si>
    <t>Personnel</t>
  </si>
  <si>
    <t>Speakers</t>
  </si>
  <si>
    <t>1 [Travel short name]</t>
  </si>
  <si>
    <t>Total employees (or equivalent)</t>
  </si>
  <si>
    <t>monthly</t>
  </si>
  <si>
    <t>[category 2]</t>
  </si>
  <si>
    <t xml:space="preserve">Other </t>
  </si>
  <si>
    <t>Select a staff category</t>
  </si>
  <si>
    <t>A.1 Employees (or equivalent)</t>
  </si>
  <si>
    <t xml:space="preserve">WORK PACKAGE 1 </t>
  </si>
  <si>
    <t>Administrative personnel</t>
  </si>
  <si>
    <t>Technical personnel</t>
  </si>
  <si>
    <t>Trainers/teachers</t>
  </si>
  <si>
    <t>Junior experts/advisors/researchers</t>
  </si>
  <si>
    <t>Project managers</t>
  </si>
  <si>
    <t>Delete</t>
  </si>
  <si>
    <t>Number of travels</t>
  </si>
  <si>
    <t>Description</t>
  </si>
  <si>
    <t>Name</t>
  </si>
  <si>
    <t>Index</t>
  </si>
  <si>
    <t>EU CONTRIBUTION</t>
  </si>
  <si>
    <t xml:space="preserve">Maximum EU contribution </t>
  </si>
  <si>
    <t xml:space="preserve">Requested EU contribution </t>
  </si>
  <si>
    <t xml:space="preserve">Total  costs </t>
  </si>
  <si>
    <t xml:space="preserve">ALL WORK PACKAGES </t>
  </si>
  <si>
    <t>Total income generated by the action</t>
  </si>
  <si>
    <t>Estimated income generated by the action</t>
  </si>
  <si>
    <t>Income generated by the action</t>
  </si>
  <si>
    <t>PROJECT INCOME</t>
  </si>
  <si>
    <t xml:space="preserve">Total indirect costs </t>
  </si>
  <si>
    <t>Total indirect costs</t>
  </si>
  <si>
    <t>Description of support scheme (estimated number of recipients; maximum amount per recipient)</t>
  </si>
  <si>
    <t>Description of subcontracted project tasks/activities</t>
  </si>
  <si>
    <t>Description (e.g. international/not international; place of activity/destination; number of days; number of persons (speakers, personnel and participants whose costs will be covered); transport means; average price per person; subsistence costs/daily allowances)</t>
  </si>
  <si>
    <t>Total personnel (all WPs)</t>
  </si>
  <si>
    <t>c = a * b</t>
  </si>
  <si>
    <t xml:space="preserve">Description of project role/activities/responsibilities  </t>
  </si>
  <si>
    <r>
      <t xml:space="preserve">Also working for other work packages?    </t>
    </r>
    <r>
      <rPr>
        <sz val="8"/>
        <color theme="0" tint="-0.499984740745262"/>
        <rFont val="Verdana"/>
        <family val="2"/>
      </rPr>
      <t>YES/NO and which WP</t>
    </r>
  </si>
  <si>
    <t xml:space="preserve">PROJECT COSTS </t>
  </si>
  <si>
    <t>Authorised</t>
  </si>
  <si>
    <t>4#5</t>
  </si>
  <si>
    <t>8#9</t>
  </si>
  <si>
    <t>Consolidated table</t>
  </si>
  <si>
    <t>Senior experts/advisors/researchers</t>
  </si>
  <si>
    <t>3</t>
  </si>
  <si>
    <t>2#8#9</t>
  </si>
  <si>
    <t>3#4#5#6</t>
  </si>
  <si>
    <t>[6 short name other]</t>
  </si>
  <si>
    <t>Actual costs</t>
  </si>
  <si>
    <t>Unit costs</t>
  </si>
  <si>
    <t>Last</t>
  </si>
  <si>
    <t>General</t>
  </si>
  <si>
    <t>Getting started</t>
  </si>
  <si>
    <t>To use the file, the Excel Macro security settings must be enabled on your computer. This is managed and checked when opening the file, but contact your IT team if you encounter problems.</t>
  </si>
  <si>
    <t>EC-Data sheet</t>
  </si>
  <si>
    <t>Work package numbers</t>
  </si>
  <si>
    <t>Which staff categories?</t>
  </si>
  <si>
    <t>1=Yes / 0=No</t>
  </si>
  <si>
    <t>WP_nb</t>
  </si>
  <si>
    <t>PW</t>
  </si>
  <si>
    <t>Costs (unit costs)</t>
  </si>
  <si>
    <t>Total estimated direct costs (on which indirect cost flat-rate is based, see GA eligibility article)</t>
  </si>
  <si>
    <t>Which staff type?</t>
  </si>
  <si>
    <t xml:space="preserve">[divide scheme in parts if there are different subschemes or different unit costs, e.g. unit cost per host country) </t>
  </si>
  <si>
    <t>2 [Support scheme short name]</t>
  </si>
  <si>
    <t xml:space="preserve">The budget table is broken down by cost category and work packages. For technical reasons the number of work packages has to be the same in all categories. Please leave them empty, if there are no costs. </t>
  </si>
  <si>
    <t>Start sheet</t>
  </si>
  <si>
    <t xml:space="preserve">This sheet shows your budget overview, per work package and cost category. It is calculated automatically. </t>
  </si>
  <si>
    <t>Which cost categories?</t>
  </si>
  <si>
    <t>7#8#9</t>
  </si>
  <si>
    <t>Total Other Costs (all WPs)</t>
  </si>
  <si>
    <t>Select a type of rate</t>
  </si>
  <si>
    <t>Monthly</t>
  </si>
  <si>
    <t>Other</t>
  </si>
  <si>
    <t>Participant short name:</t>
  </si>
  <si>
    <t>Participant PIC:</t>
  </si>
  <si>
    <t>[Support scheme short name]</t>
  </si>
  <si>
    <t>3 [Equipment short name]</t>
  </si>
  <si>
    <t>ATTENTION! Can be used only if full cost option in the grant agreement</t>
  </si>
  <si>
    <t>ATTENTION! List each budgeted cost item ONLY once in this table, for the main WP.</t>
  </si>
  <si>
    <r>
      <rPr>
        <b/>
        <sz val="9"/>
        <color rgb="FFFF0000"/>
        <rFont val="Verdana"/>
        <family val="2"/>
      </rPr>
      <t>ATTENTION! This budget category can only be used if explicitly allowed in the grant agreement</t>
    </r>
    <r>
      <rPr>
        <b/>
        <sz val="9"/>
        <color rgb="FF444472"/>
        <rFont val="Verdana"/>
        <family val="2"/>
      </rPr>
      <t xml:space="preserve"> </t>
    </r>
  </si>
  <si>
    <t>Number to 0</t>
  </si>
  <si>
    <t>Text to blank</t>
  </si>
  <si>
    <t>Hidden</t>
  </si>
  <si>
    <t>Shown</t>
  </si>
  <si>
    <t>Row to hide</t>
  </si>
  <si>
    <r>
      <t xml:space="preserve">Also used  for other work packages?  </t>
    </r>
    <r>
      <rPr>
        <sz val="8"/>
        <color theme="0" tint="-0.499984740745262"/>
        <rFont val="Verdana"/>
        <family val="2"/>
      </rPr>
      <t>YES/NO and which WP</t>
    </r>
  </si>
  <si>
    <t>Amount
 (EUR)</t>
  </si>
  <si>
    <t xml:space="preserve">Amount
 (EUR)  </t>
  </si>
  <si>
    <r>
      <t xml:space="preserve">Also part of other work packages?  
</t>
    </r>
    <r>
      <rPr>
        <sz val="8"/>
        <color theme="0" tint="-0.499984740745262"/>
        <rFont val="Verdana"/>
        <family val="2"/>
      </rPr>
      <t>YES/NO and which WP</t>
    </r>
  </si>
  <si>
    <r>
      <t xml:space="preserve">Also used  for other work packages? 
</t>
    </r>
    <r>
      <rPr>
        <sz val="8"/>
        <color theme="0" tint="-0.499984740745262"/>
        <rFont val="Verdana"/>
        <family val="2"/>
      </rPr>
      <t>YES/NO and which WP</t>
    </r>
  </si>
  <si>
    <t>G. Costs of …</t>
  </si>
  <si>
    <t>E.3 Costs of …</t>
  </si>
  <si>
    <t>Total natural persons under direct contract and seconded persons</t>
  </si>
  <si>
    <r>
      <t xml:space="preserve">Rate
</t>
    </r>
    <r>
      <rPr>
        <sz val="8"/>
        <color theme="0" tint="-0.499984740745262"/>
        <rFont val="Verdana"/>
        <family val="2"/>
      </rPr>
      <t>(amount)</t>
    </r>
  </si>
  <si>
    <r>
      <t xml:space="preserve">Time
</t>
    </r>
    <r>
      <rPr>
        <sz val="8"/>
        <color theme="0" tint="-0.499984740745262"/>
        <rFont val="Verdana"/>
        <family val="2"/>
      </rPr>
      <t>(months/other of work on the action)</t>
    </r>
  </si>
  <si>
    <r>
      <t xml:space="preserve">Type of rate 
</t>
    </r>
    <r>
      <rPr>
        <sz val="8"/>
        <color theme="0" tint="-0.499984740745262"/>
        <rFont val="Verdana"/>
        <family val="2"/>
      </rPr>
      <t>(monthly/other)</t>
    </r>
  </si>
  <si>
    <t>EU PROJECT BUDGET TABLE (PER PARTICIPANT)</t>
  </si>
  <si>
    <t>EU GRANTS DETAILED BUDGET TABLE (ACTION GRANTS)</t>
  </si>
  <si>
    <t>Project acronym:</t>
  </si>
  <si>
    <t>Project number:</t>
  </si>
  <si>
    <t>PROJECT DATA</t>
  </si>
  <si>
    <t>Drop-down menu</t>
  </si>
  <si>
    <t>CONSOLIDATED COSTS PER WORK PACKAGE (PER PARTICIPANT)</t>
  </si>
  <si>
    <t>COSTS PER WORK PACKAGE</t>
  </si>
  <si>
    <t>CONSOLIDATED COSTS PER WORK PACKAGE (PROJECT)</t>
  </si>
  <si>
    <r>
      <t>Travels can be increased or decreased by changing the number and clicking on 'Update detailed budget table'.</t>
    </r>
    <r>
      <rPr>
        <b/>
        <sz val="10"/>
        <color rgb="FF000000"/>
        <rFont val="Verdana"/>
        <family val="2"/>
      </rPr>
      <t/>
    </r>
  </si>
  <si>
    <t>Detailed budget table sheet</t>
  </si>
  <si>
    <t>Consolidated table (project) sheet</t>
  </si>
  <si>
    <t>Consolidated table (participant) sheet</t>
  </si>
  <si>
    <t>ATTENTION! White cells mean that you are required to enter data. Blue cells are calculated automatically.</t>
  </si>
  <si>
    <r>
      <rPr>
        <sz val="10"/>
        <color rgb="FFFF0000"/>
        <rFont val="Verdana"/>
        <family val="2"/>
      </rPr>
      <t>ATTENTION</t>
    </r>
    <r>
      <rPr>
        <sz val="10"/>
        <color rgb="FF000000"/>
        <rFont val="Verdana"/>
        <family val="2"/>
      </rPr>
      <t>! White cells mean that you are required to enter data. Blue cells are calculated automatically.</t>
    </r>
  </si>
  <si>
    <r>
      <t xml:space="preserve">TOTAL COSTS PARTICIPANT </t>
    </r>
    <r>
      <rPr>
        <sz val="10"/>
        <color rgb="FFFF0000"/>
        <rFont val="Verdana"/>
        <family val="2"/>
      </rPr>
      <t>(Proposal Step)</t>
    </r>
  </si>
  <si>
    <t>PARTICIPANT [name]</t>
  </si>
  <si>
    <t>Detailed budget table</t>
  </si>
  <si>
    <t>EC-Format sheet</t>
  </si>
  <si>
    <t>To use the file, the Excel Macro security settings must be enabled on your computer. This is managed and checked when opening the file, but contact your IT support if you encounter problems.</t>
  </si>
  <si>
    <t>Please complete the sheets in their order (Start - Detailed budget table - Consolidated table (participants) - Consolidated table (project)).</t>
  </si>
  <si>
    <t>Use this sheet to define the generic data (project/participant name and PIC), the work packages (number and names) and the number of travels. This information will be automatically copied into the other sheets.</t>
  </si>
  <si>
    <t>Provide a short name, a description for the work package and confirm the number of travels linked to it.</t>
  </si>
  <si>
    <t>Attention! If you delete work packages or travels on the start sheet AFTER having already started working on the other sheets:
 - the work package and all costs will be automatically deleted
 - the travel and all costs will be deleted (from the bottom to the top - the last travel will be deleted first).</t>
  </si>
  <si>
    <t>Sub-totals and totals are calculated automatically.</t>
  </si>
  <si>
    <t>WORK PACKAGES &amp; TRAVELS</t>
  </si>
  <si>
    <t>HR</t>
  </si>
  <si>
    <t>RH</t>
  </si>
  <si>
    <r>
      <t xml:space="preserve">TOTAL COSTS PARTICIPANT </t>
    </r>
    <r>
      <rPr>
        <sz val="10"/>
        <color rgb="FFFF0000"/>
        <rFont val="Verdana"/>
        <family val="2"/>
      </rPr>
      <t>(Grant Preparation Step)</t>
    </r>
  </si>
  <si>
    <t xml:space="preserve">ATTENTION! Delete columns that do not apply for your grant. </t>
  </si>
  <si>
    <t xml:space="preserve">Which type of personnel cost rate? </t>
  </si>
  <si>
    <t>[category 1]</t>
  </si>
  <si>
    <t xml:space="preserve">Total costs of ... (all WPs) </t>
  </si>
  <si>
    <t>New lines can be added only when column B is white.  Select the cell B on the line that should be added and click on 'Add new line'.</t>
  </si>
  <si>
    <r>
      <t xml:space="preserve">START </t>
    </r>
    <r>
      <rPr>
        <b/>
        <sz val="12"/>
        <color theme="1" tint="0.34998626667073579"/>
        <rFont val="Verdana"/>
        <family val="2"/>
      </rPr>
      <t>(DETAILED BUDGET TABLE — PROPOSAL/GRANT PREPARATION)</t>
    </r>
  </si>
  <si>
    <r>
      <t xml:space="preserve">Please take care to insert </t>
    </r>
    <r>
      <rPr>
        <b/>
        <sz val="10"/>
        <color rgb="FF000000"/>
        <rFont val="Verdana"/>
        <family val="2"/>
      </rPr>
      <t>only costs that are eligible</t>
    </r>
    <r>
      <rPr>
        <sz val="10"/>
        <color rgb="FF000000"/>
        <rFont val="Verdana"/>
        <family val="2"/>
      </rPr>
      <t xml:space="preserve"> under the EU grant agreement (see eligibility article). All estimated costs must be entered in </t>
    </r>
    <r>
      <rPr>
        <b/>
        <sz val="10"/>
        <color rgb="FF000000"/>
        <rFont val="Verdana"/>
        <family val="2"/>
      </rPr>
      <t>EUR</t>
    </r>
    <r>
      <rPr>
        <sz val="10"/>
        <color rgb="FF000000"/>
        <rFont val="Verdana"/>
        <family val="2"/>
      </rPr>
      <t>.</t>
    </r>
  </si>
  <si>
    <t xml:space="preserve">To block the document and hide the 2 sheets again, place the cursor on sheet "1. Instructions" and press CTRL Q and answer the question box with OK. </t>
  </si>
  <si>
    <t>Testing</t>
  </si>
  <si>
    <t>After this, you can save the file and it is ready for use by the participants. You should add them to the call documents (for info) and ask SEP to provide them for download in the Submission Tool.</t>
  </si>
  <si>
    <t>TOTAL COSTS PARTICIPANT</t>
  </si>
  <si>
    <t>TOTAL INCOME PARTICIPANT</t>
  </si>
  <si>
    <t>Financial contributions by third parties</t>
  </si>
  <si>
    <t xml:space="preserve">Estimated financial contributions by third parties </t>
  </si>
  <si>
    <t>Daily</t>
  </si>
  <si>
    <t>F-24</t>
  </si>
  <si>
    <t>Unprotect sheets</t>
  </si>
  <si>
    <t>If case of absolute necessity, you can unprotect the sheets via the button below. Pay attention to not delete formula or change the configuration of the file. All lines or columns are needed for the macros.</t>
  </si>
  <si>
    <t>A.5 Volunteers</t>
  </si>
  <si>
    <t>Total Volunteers</t>
  </si>
  <si>
    <t>Volunteers</t>
  </si>
  <si>
    <t>C. Purchase costs</t>
  </si>
  <si>
    <t>E. Indirect costs</t>
  </si>
  <si>
    <t>Index and WP</t>
  </si>
  <si>
    <t>B. Subcontracting costs</t>
  </si>
  <si>
    <t xml:space="preserve">C.2.1 Purchase (depreciation/full cost) </t>
  </si>
  <si>
    <t>D. Other cost categories</t>
  </si>
  <si>
    <t>[Category name]</t>
  </si>
  <si>
    <t>C.2. Equipment</t>
  </si>
  <si>
    <t>Actual</t>
  </si>
  <si>
    <t xml:space="preserve">D.2.; D.3.; D.4.; D.5.[category name] </t>
  </si>
  <si>
    <t>D.1. Financial Support</t>
  </si>
  <si>
    <t>C.1. Travel and subsistence</t>
  </si>
  <si>
    <t>Below the display for each category and type cost</t>
  </si>
  <si>
    <t xml:space="preserve">Accomodation costs </t>
  </si>
  <si>
    <t>Total travel costs</t>
  </si>
  <si>
    <t>Total accomodation</t>
  </si>
  <si>
    <t>Total subsistence</t>
  </si>
  <si>
    <t>Total D.2 (all WPs)</t>
  </si>
  <si>
    <t>Total D.3 (all WPs)</t>
  </si>
  <si>
    <t>Total D.4 (all WPs)</t>
  </si>
  <si>
    <t>Total D.5 (all WPs)</t>
  </si>
  <si>
    <t>Total equipment for this WP</t>
  </si>
  <si>
    <t>Total purchase costs (all WPs)</t>
  </si>
  <si>
    <t>Which type of funding rate?</t>
  </si>
  <si>
    <t>Single funding rate</t>
  </si>
  <si>
    <t>Subdivided
1=Yes / 0=No</t>
  </si>
  <si>
    <t>Hourly</t>
  </si>
  <si>
    <t>daily</t>
  </si>
  <si>
    <t>Unit</t>
  </si>
  <si>
    <t>Total other cost category for this WP</t>
  </si>
  <si>
    <t>Costs  (actual costs)</t>
  </si>
  <si>
    <t>Costs (actual costs)</t>
  </si>
  <si>
    <t>Costs  (unit cost)</t>
  </si>
  <si>
    <t>C.2.2 Rental and leasing (rate of use/full cost)</t>
  </si>
  <si>
    <t>Total rental and leasing</t>
  </si>
  <si>
    <t>Total goods, works and services for this WP</t>
  </si>
  <si>
    <t>Total goods, works and services (all WPs)</t>
  </si>
  <si>
    <t>Costs  (flat-rate)</t>
  </si>
  <si>
    <t>Revenues</t>
  </si>
  <si>
    <t>In-kind contributions by third parties</t>
  </si>
  <si>
    <t xml:space="preserve">Estimated in-kind contributions by third parties </t>
  </si>
  <si>
    <t>Total in-kind contributions</t>
  </si>
  <si>
    <t>Actual and Unit costs</t>
  </si>
  <si>
    <t>3#4#5</t>
  </si>
  <si>
    <t>Multiple funding rates</t>
  </si>
  <si>
    <t>a1 - a2</t>
  </si>
  <si>
    <t>a3</t>
  </si>
  <si>
    <t>a4</t>
  </si>
  <si>
    <t>a5</t>
  </si>
  <si>
    <t>c1</t>
  </si>
  <si>
    <t>c1a</t>
  </si>
  <si>
    <t>c1b</t>
  </si>
  <si>
    <t>c1c</t>
  </si>
  <si>
    <t>c2</t>
  </si>
  <si>
    <t>c3</t>
  </si>
  <si>
    <t>d1</t>
  </si>
  <si>
    <t>d2</t>
  </si>
  <si>
    <t>d3</t>
  </si>
  <si>
    <t>d4</t>
  </si>
  <si>
    <t>d5</t>
  </si>
  <si>
    <t xml:space="preserve">E. Indirect costs
</t>
  </si>
  <si>
    <t>e = flat-rate * (a1 + a2 + a3 + a5 + b [+ c1] + [c1a + c1b + c1c] + c2 + c3  + d1 + d2 + d3 + d4 + d5 + d6)</t>
  </si>
  <si>
    <t>A.4 SME owners</t>
  </si>
  <si>
    <t xml:space="preserve">A.5 Volunteers </t>
  </si>
  <si>
    <t>C.1 Travel and subsistence</t>
  </si>
  <si>
    <t>C.2 Equipment</t>
  </si>
  <si>
    <t>C.3 Other goods, work and services</t>
  </si>
  <si>
    <t>D.1 Financial support to third parties</t>
  </si>
  <si>
    <t>d6</t>
  </si>
  <si>
    <t xml:space="preserve">D.2.; D.3.; D.4.; D.5.;D.6 [category name] </t>
  </si>
  <si>
    <t>Total D.6 (all WPs)</t>
  </si>
  <si>
    <t>Test your configuration several times with real numbers. You need to be sure that the table works for your Participants.</t>
  </si>
  <si>
    <r>
      <rPr>
        <b/>
        <sz val="10"/>
        <color rgb="FF000000"/>
        <rFont val="Verdana"/>
        <family val="2"/>
      </rPr>
      <t>Download the file</t>
    </r>
    <r>
      <rPr>
        <sz val="10"/>
        <color rgb="FF000000"/>
        <rFont val="Verdana"/>
        <family val="2"/>
      </rPr>
      <t xml:space="preserve">: Before downloading close all other excel files (open excel files may hamper the macros). </t>
    </r>
    <r>
      <rPr>
        <sz val="10"/>
        <color rgb="FFFF0000"/>
        <rFont val="Verdana"/>
        <family val="2"/>
      </rPr>
      <t xml:space="preserve">Download the file from the ToolKit using EDIT WORKBOOK - EDIT IN EXCEL - SAVE AS to save a copy on your desktop. Then close the document and re-open it. </t>
    </r>
    <r>
      <rPr>
        <sz val="10"/>
        <color rgb="FF000000"/>
        <rFont val="Verdana"/>
        <family val="2"/>
      </rPr>
      <t xml:space="preserve"> </t>
    </r>
  </si>
  <si>
    <t>This list contains the options for the types of rates available for the 'Other personnel costs'.
ATTENTION!  
You must chose the rate provided for in your MGA (usually 'daily' or 'other').</t>
  </si>
  <si>
    <r>
      <t xml:space="preserve">Depending on the instructions in the call document, you should submit the budget table either as part of your </t>
    </r>
    <r>
      <rPr>
        <b/>
        <sz val="10"/>
        <rFont val="Verdana"/>
        <family val="2"/>
      </rPr>
      <t>proposal</t>
    </r>
    <r>
      <rPr>
        <sz val="10"/>
        <rFont val="Verdana"/>
        <family val="2"/>
      </rPr>
      <t xml:space="preserve"> and/or during grant preparation: 
- for proposal: merge, scan and attach it as a </t>
    </r>
    <r>
      <rPr>
        <b/>
        <sz val="10"/>
        <rFont val="Verdana"/>
        <family val="2"/>
      </rPr>
      <t>single PDF</t>
    </r>
    <r>
      <rPr>
        <sz val="10"/>
        <rFont val="Verdana"/>
        <family val="2"/>
      </rPr>
      <t xml:space="preserve"> to your Application Form Part B (Funding &amp; Tenders Portal Submission System; only sheets 3, 4, and 5 needed; for sheets 3 and 4: </t>
    </r>
    <r>
      <rPr>
        <b/>
        <sz val="10"/>
        <rFont val="Verdana"/>
        <family val="2"/>
      </rPr>
      <t>one per beneficiary/affiliated entity</t>
    </r>
    <r>
      <rPr>
        <sz val="10"/>
        <rFont val="Verdana"/>
        <family val="2"/>
      </rPr>
      <t xml:space="preserve">; more details on technical instructions are in the Online Manual) 
- for grant preparation (if needed, after changes requested by the EU): merge, scan and attach it as a single PDF to your Desription of the Action (DoA) Part B (Funding &amp; Tenders Portal Grant Preparation tool).
</t>
    </r>
    <r>
      <rPr>
        <sz val="10"/>
        <color rgb="FFFF0000"/>
        <rFont val="Verdana"/>
        <family val="2"/>
      </rPr>
      <t xml:space="preserve">ATTENTION! </t>
    </r>
    <r>
      <rPr>
        <sz val="10"/>
        <rFont val="Verdana"/>
        <family val="2"/>
      </rPr>
      <t>You may be asked to provide an Excel file by email during evaluation and grant preparation, if needed.</t>
    </r>
  </si>
  <si>
    <r>
      <t xml:space="preserve">You will be asked to fill in a similar table later on for cost reporting before payments (Funding &amp; Tenders Portal Periodic Reporting tool).
Contrary to this table, the cost reporting table should however NOT contain the estimated costs, but the </t>
    </r>
    <r>
      <rPr>
        <b/>
        <sz val="10"/>
        <color rgb="FF000000"/>
        <rFont val="Verdana"/>
        <family val="2"/>
      </rPr>
      <t>really incurred</t>
    </r>
    <r>
      <rPr>
        <sz val="10"/>
        <color rgb="FF000000"/>
        <rFont val="Verdana"/>
        <family val="2"/>
      </rPr>
      <t xml:space="preserve"> costs.</t>
    </r>
  </si>
  <si>
    <r>
      <t xml:space="preserve">The budgeted amounts should be based on detailed, reasonable and accurate </t>
    </r>
    <r>
      <rPr>
        <b/>
        <sz val="10"/>
        <color rgb="FF000000"/>
        <rFont val="Verdana"/>
        <family val="2"/>
      </rPr>
      <t>estimates</t>
    </r>
    <r>
      <rPr>
        <sz val="10"/>
        <color rgb="FF000000"/>
        <rFont val="Verdana"/>
        <family val="2"/>
      </rPr>
      <t>. Keep sufficient documentation to be able to explain them if requested.</t>
    </r>
  </si>
  <si>
    <r>
      <rPr>
        <b/>
        <sz val="10"/>
        <color rgb="FF000000"/>
        <rFont val="Verdana"/>
        <family val="2"/>
      </rPr>
      <t>Download the file:</t>
    </r>
    <r>
      <rPr>
        <sz val="10"/>
        <color rgb="FF000000"/>
        <rFont val="Verdana"/>
        <family val="2"/>
      </rPr>
      <t xml:space="preserve"> Before downloading close all other excel files (open excel files may hamper the macros). Download the file from the Portal using EDIT WORKBOOK - EDIT IN EXCEL - SAVE AS to save a copy on your desktop. Then close the document and re-open it.  </t>
    </r>
  </si>
  <si>
    <t xml:space="preserve">Use this sheet to enter the budget for each cost category and work package. </t>
  </si>
  <si>
    <r>
      <t xml:space="preserve">This sheet shows the budget overview for the project, per beneficiary, work package and cost category. It needs to be assembled </t>
    </r>
    <r>
      <rPr>
        <b/>
        <sz val="10"/>
        <color rgb="FF000000"/>
        <rFont val="Verdana"/>
        <family val="2"/>
      </rPr>
      <t xml:space="preserve">manually </t>
    </r>
    <r>
      <rPr>
        <sz val="10"/>
        <color rgb="FF000000"/>
        <rFont val="Verdana"/>
        <family val="2"/>
      </rPr>
      <t xml:space="preserve">by the coordinator on the basis of the detailed budget tables/consolidated budget tables filled out by the participants. </t>
    </r>
  </si>
  <si>
    <t>This is the default list for personnel categories. 
ATTENTION! The categories can be changed if needed but please don't  insert blank lines between 2 categories (otherwise the drop down menu will not work)</t>
  </si>
  <si>
    <t>Travel and subsistence</t>
  </si>
  <si>
    <t>Other cost categories</t>
  </si>
  <si>
    <t>Financial support to third parties</t>
  </si>
  <si>
    <t>The EC-Format sheet is for view-only purposes. You do NOT need to do anything on it, you just need to check that it correctly reflects your choices (and if not, contact the LS (Bettina Conte)). 
This sheet shows the rows that will be copied into the table for each new WP the Participants will choose (via their Start sheet).</t>
  </si>
  <si>
    <t xml:space="preserve">Number of units </t>
  </si>
  <si>
    <t>Actual and Unit</t>
  </si>
  <si>
    <t>Unit or Actual</t>
  </si>
  <si>
    <t>ATTENTION: This  table should be  filled out one per participant (beneficiary, affiliated entity)</t>
  </si>
  <si>
    <r>
      <t xml:space="preserve">ATTENTION: This  table may  ONLY contain eligible costs (i.e. costs that comply with the eligibility rules of the grant agreement that is part of your call documents). At proposal stage and during grant preparation, it should contain </t>
    </r>
    <r>
      <rPr>
        <u/>
        <sz val="9"/>
        <color rgb="FFFF0000"/>
        <rFont val="Verdana"/>
        <family val="2"/>
      </rPr>
      <t>estimated</t>
    </r>
    <r>
      <rPr>
        <sz val="9"/>
        <color rgb="FFFF0000"/>
        <rFont val="Verdana"/>
        <family val="2"/>
      </rPr>
      <t xml:space="preserve"> costs/income. Costs must be estimated in EUR.</t>
    </r>
  </si>
  <si>
    <t>D.1. Financial support to third parties</t>
  </si>
  <si>
    <t>C.3. Other goods, works and services</t>
  </si>
  <si>
    <t xml:space="preserve">Financial support to third parties </t>
  </si>
  <si>
    <t>C1. Travel and subsistence</t>
  </si>
  <si>
    <t>Actual or Lump Sum</t>
  </si>
  <si>
    <t xml:space="preserve">Total
(EUR)   </t>
  </si>
  <si>
    <t xml:space="preserve">Total 
(EUR)  </t>
  </si>
  <si>
    <t>Total
(EUR)</t>
  </si>
  <si>
    <t>Actual costs or Lump sum</t>
  </si>
  <si>
    <t>Unit or Actual costs</t>
  </si>
  <si>
    <t>C2. Equipment</t>
  </si>
  <si>
    <t xml:space="preserve">C3. Other goods, works and services </t>
  </si>
  <si>
    <t>Which type of costs (actual, lump sum or unit)?</t>
  </si>
  <si>
    <t xml:space="preserve">Total
(EUR) </t>
  </si>
  <si>
    <t>Total 
(EUR)</t>
  </si>
  <si>
    <t>A. Personnel costs</t>
  </si>
  <si>
    <t>Total travel and subsistence</t>
  </si>
  <si>
    <t xml:space="preserve">A. Personnel costs </t>
  </si>
  <si>
    <t>Total travel and subsistence (all WPs)</t>
  </si>
  <si>
    <t>Total subcontracting (all WPs)</t>
  </si>
  <si>
    <t>Total other cost categories (all WPs)</t>
  </si>
  <si>
    <t xml:space="preserve">Costs
(actual costs)
</t>
  </si>
  <si>
    <t>Total personnel for this WP</t>
  </si>
  <si>
    <t xml:space="preserve">A.2 + A.3 Natural persons under direct contract and seconded persons </t>
  </si>
  <si>
    <t>Total SME owners and natural person beneficiaries without salary</t>
  </si>
  <si>
    <t>A.4 SME owners and natural person beneficiaries without salary</t>
  </si>
  <si>
    <t>A.4 SME owners without salary and natural person beneficiaries without salary</t>
  </si>
  <si>
    <t>SME owners/natural person beneficiaries without salary</t>
  </si>
  <si>
    <t>Total subcontracting for this WP</t>
  </si>
  <si>
    <t>Total financial contributions</t>
  </si>
  <si>
    <t>C.1. Travel and subsistence costs</t>
  </si>
  <si>
    <t xml:space="preserve">Total financial support 1  </t>
  </si>
  <si>
    <t xml:space="preserve">Total financial support 2  </t>
  </si>
  <si>
    <t xml:space="preserve">Total financial support  2  </t>
  </si>
  <si>
    <t>Costs 
(actual costs)</t>
  </si>
  <si>
    <t>Costs
(actual costs)</t>
  </si>
  <si>
    <t>Costs
(actual costs or lump sum)</t>
  </si>
  <si>
    <t>C.3 Other goods, works and services</t>
  </si>
  <si>
    <t>Other personnel costs A.6</t>
  </si>
  <si>
    <t>Total other personnel costs A.6</t>
  </si>
  <si>
    <t>Other cost category D.2</t>
  </si>
  <si>
    <r>
      <t xml:space="preserve">Also used  for other work packages?  
</t>
    </r>
    <r>
      <rPr>
        <sz val="8"/>
        <color theme="1" tint="0.499984740745262"/>
        <rFont val="Verdana"/>
        <family val="2"/>
      </rPr>
      <t>YES/NO and which WP</t>
    </r>
  </si>
  <si>
    <t>Total other cost category D.2 for this WP</t>
  </si>
  <si>
    <t>Other cost category D.3</t>
  </si>
  <si>
    <t>Total other cost category D.3 for this WP</t>
  </si>
  <si>
    <t>Other cost category D.4</t>
  </si>
  <si>
    <t>Total other cost category D.4 for this WP</t>
  </si>
  <si>
    <t>Other cost category D.5</t>
  </si>
  <si>
    <t>Total other cost category D.5 for this WP</t>
  </si>
  <si>
    <t>Other cost category D.6</t>
  </si>
  <si>
    <t>Total other cost category D.6 for this WP</t>
  </si>
  <si>
    <r>
      <rPr>
        <b/>
        <sz val="10"/>
        <color rgb="FF000000"/>
        <rFont val="Verdana"/>
        <family val="2"/>
      </rPr>
      <t>Unblock the file</t>
    </r>
    <r>
      <rPr>
        <sz val="10"/>
        <color rgb="FF000000"/>
        <rFont val="Verdana"/>
        <family val="2"/>
      </rPr>
      <t xml:space="preserve">: </t>
    </r>
    <r>
      <rPr>
        <sz val="10"/>
        <color rgb="FFFF0000"/>
        <rFont val="Verdana"/>
        <family val="2"/>
      </rPr>
      <t xml:space="preserve"> </t>
    </r>
    <r>
      <rPr>
        <sz val="10"/>
        <color rgb="FF000000"/>
        <rFont val="Verdana"/>
        <family val="2"/>
      </rPr>
      <t xml:space="preserve">Before starting (and after each time you save), you have to unblock the file by clicking the Unprotect All Sheets button on EC Data sheet (or alternatively by pressing Ctrl Q + Password: Detailed budget table). If it doesn't work, try several times.
</t>
    </r>
  </si>
  <si>
    <t>Make your choices in the EC Data sheet. 
When finished, click on the Save &amp; Update Detailed Budget Table button.</t>
  </si>
  <si>
    <t xml:space="preserve">To add a work package, click on 'Add a new WP', enter the name and description (name in ALL CAPITALS) and click on 'Update Detailed Budget Table
</t>
  </si>
  <si>
    <t>To delete a work package, tick the check box and click on 'Update Detailed Budget Table'.</t>
  </si>
  <si>
    <r>
      <t xml:space="preserve">The file is composed of </t>
    </r>
    <r>
      <rPr>
        <b/>
        <sz val="10"/>
        <color rgb="FF000000"/>
        <rFont val="Verdana"/>
        <family val="2"/>
      </rPr>
      <t>5 sheets</t>
    </r>
    <r>
      <rPr>
        <sz val="10"/>
        <color rgb="FF000000"/>
        <rFont val="Verdana"/>
        <family val="2"/>
      </rPr>
      <t xml:space="preserve"> (Instructions, Start, Detailed table, Consolidated table (participants) and Consolidated table (project)) which must be used to create your detailed budget table.</t>
    </r>
  </si>
  <si>
    <r>
      <t xml:space="preserve">The file is composed of </t>
    </r>
    <r>
      <rPr>
        <b/>
        <sz val="10"/>
        <color rgb="FF000000"/>
        <rFont val="Verdana"/>
        <family val="2"/>
      </rPr>
      <t xml:space="preserve">3 password-protected sheets </t>
    </r>
    <r>
      <rPr>
        <sz val="10"/>
        <color rgb="FF000000"/>
        <rFont val="Verdana"/>
        <family val="2"/>
      </rPr>
      <t xml:space="preserve">for EU staff (EC Instructions, EC Data and EC Format) and </t>
    </r>
    <r>
      <rPr>
        <b/>
        <sz val="10"/>
        <color rgb="FF000000"/>
        <rFont val="Verdana"/>
        <family val="2"/>
      </rPr>
      <t>5 sheets</t>
    </r>
    <r>
      <rPr>
        <sz val="10"/>
        <color rgb="FF000000"/>
        <rFont val="Verdana"/>
        <family val="2"/>
      </rPr>
      <t xml:space="preserve"> for the Consortium (Instructions, Start, Detailed table and Consolidated table (participants) and Consolidated table (project). </t>
    </r>
  </si>
  <si>
    <r>
      <t xml:space="preserve">The </t>
    </r>
    <r>
      <rPr>
        <b/>
        <sz val="10"/>
        <rFont val="Verdana"/>
        <family val="2"/>
      </rPr>
      <t>EC sheets</t>
    </r>
    <r>
      <rPr>
        <sz val="10"/>
        <rFont val="Verdana"/>
        <family val="2"/>
      </rPr>
      <t xml:space="preserve"> (EC Data) must be </t>
    </r>
    <r>
      <rPr>
        <b/>
        <sz val="10"/>
        <rFont val="Verdana"/>
        <family val="2"/>
      </rPr>
      <t xml:space="preserve">set-up only once </t>
    </r>
    <r>
      <rPr>
        <sz val="10"/>
        <rFont val="Verdana"/>
        <family val="2"/>
      </rPr>
      <t xml:space="preserve">for your programme/MGAs (works for all except operating grants - see separate template) as part of the Programme template set-up exercise. 
</t>
    </r>
    <r>
      <rPr>
        <b/>
        <sz val="10"/>
        <rFont val="Verdana"/>
        <family val="2"/>
      </rPr>
      <t xml:space="preserve">
</t>
    </r>
    <r>
      <rPr>
        <sz val="10"/>
        <rFont val="Verdana"/>
        <family val="2"/>
      </rPr>
      <t xml:space="preserve">The </t>
    </r>
    <r>
      <rPr>
        <b/>
        <sz val="10"/>
        <rFont val="Verdana"/>
        <family val="2"/>
      </rPr>
      <t>Consortium sheets</t>
    </r>
    <r>
      <rPr>
        <sz val="10"/>
        <rFont val="Verdana"/>
        <family val="2"/>
      </rPr>
      <t xml:space="preserve"> (Start, Detailed table and Consolidated tables) must be filled out and submitted as part of the Proposal (and/or later during GAP):
- scanned and attached as PDF to the proposal Part B in SEP (for sheets 3 and 4: one per beneficiary/linked third party)
- uploaded as Excel file in SyGMa (as attachment to the GA Annex 1).
If you need the Excel file for the evaluation, ask the coordinator to send them to you by normal e-mail (outside the system).</t>
    </r>
    <r>
      <rPr>
        <sz val="10"/>
        <color rgb="FFFF0000"/>
        <rFont val="Verdana"/>
        <family val="2"/>
      </rPr>
      <t/>
    </r>
  </si>
  <si>
    <t>Total travel for this WP</t>
  </si>
  <si>
    <t>Total travel costs for this travel</t>
  </si>
  <si>
    <t>Total accomodation costs for this travel</t>
  </si>
  <si>
    <t>Total subsistence costs for this travel</t>
  </si>
  <si>
    <t>Total travel</t>
  </si>
  <si>
    <t>Total travel costs for this WP</t>
  </si>
  <si>
    <t>Total accomodation costs for this WP</t>
  </si>
  <si>
    <t>Total subsistence costs  for this WP</t>
  </si>
  <si>
    <t>Other personnel costs A.7</t>
  </si>
  <si>
    <t>Total other personnel costs A.7</t>
  </si>
  <si>
    <t>a6</t>
  </si>
  <si>
    <t>Total eligible costs (for controls)</t>
  </si>
  <si>
    <t>Flat-rate (%)</t>
  </si>
  <si>
    <t>Single Funding rate (%)</t>
  </si>
  <si>
    <t>Description of the income (type of generated income and number of users, etc)</t>
  </si>
  <si>
    <t>Description of the contribution (type of contribution, donor, purpose etc)</t>
  </si>
  <si>
    <t>Description of the contribution (type of contribution, donor, purpose, etc)</t>
  </si>
  <si>
    <t>OWN RESOURCES</t>
  </si>
  <si>
    <t>In-kind contributions</t>
  </si>
  <si>
    <t>Financial contributions</t>
  </si>
  <si>
    <t>Own resources</t>
  </si>
  <si>
    <t>EU CONTRIBUTION (GRANT)</t>
  </si>
  <si>
    <t>REVENUES AND CONTRIBUTIONS BY THIRD PARTIES</t>
  </si>
  <si>
    <t xml:space="preserve">TOTAL REVENUES AND CONTRIBUTIONS BY THIRD PARTIES   </t>
  </si>
  <si>
    <t>Total travel costs (all WPs)</t>
  </si>
  <si>
    <t>Total accomodation (all WPs)</t>
  </si>
  <si>
    <t>Total subsistence (all WPs)</t>
  </si>
  <si>
    <t xml:space="preserve">A.1 Employees
A.2 + A.3 Natural persons under direct contract and seconded persons
</t>
  </si>
  <si>
    <t>A.1 Employees
A.2 + A.3 Natural persons under direct contract and seconded persons</t>
  </si>
  <si>
    <t>Costs  (unit costs)</t>
  </si>
  <si>
    <t>Number of  units</t>
  </si>
  <si>
    <t xml:space="preserve">Total 
 ( EUR)  </t>
  </si>
  <si>
    <t>Cost categories</t>
  </si>
  <si>
    <t>Rates</t>
  </si>
  <si>
    <t>Total costs</t>
  </si>
  <si>
    <t>F-18</t>
  </si>
  <si>
    <t>Row to add/delete
&amp; Height row</t>
  </si>
  <si>
    <t>F-28</t>
  </si>
  <si>
    <r>
      <rPr>
        <b/>
        <sz val="9"/>
        <color rgb="FFFF0000"/>
        <rFont val="Verdana"/>
        <family val="2"/>
      </rPr>
      <t>For Multiple funding rates:
2)</t>
    </r>
    <r>
      <rPr>
        <b/>
        <sz val="9"/>
        <color theme="2" tint="-0.499984740745262"/>
        <rFont val="Verdana"/>
        <family val="2"/>
      </rPr>
      <t xml:space="preserve"> </t>
    </r>
    <r>
      <rPr>
        <b/>
        <sz val="9"/>
        <color rgb="FFFF0000"/>
        <rFont val="Verdana"/>
        <family val="2"/>
      </rPr>
      <t>Enter the rates per category</t>
    </r>
  </si>
  <si>
    <r>
      <rPr>
        <sz val="9"/>
        <color theme="2" tint="-0.499984740745262"/>
        <rFont val="Verdana"/>
        <family val="2"/>
      </rPr>
      <t xml:space="preserve">(a1 + a2 + a3 + a4 + a5) </t>
    </r>
    <r>
      <rPr>
        <sz val="9"/>
        <color rgb="FFFF0000"/>
        <rFont val="Verdana"/>
        <family val="2"/>
      </rPr>
      <t>* 70%</t>
    </r>
    <r>
      <rPr>
        <sz val="9"/>
        <color rgb="FF215967"/>
        <rFont val="Verdana"/>
        <family val="2"/>
      </rPr>
      <t xml:space="preserve"> </t>
    </r>
    <r>
      <rPr>
        <sz val="9"/>
        <color theme="2" tint="-0.499984740745262"/>
        <rFont val="Verdana"/>
        <family val="2"/>
      </rPr>
      <t xml:space="preserve">+ b * </t>
    </r>
    <r>
      <rPr>
        <sz val="9"/>
        <color rgb="FFFF0000"/>
        <rFont val="Verdana"/>
        <family val="2"/>
      </rPr>
      <t xml:space="preserve">70% </t>
    </r>
    <r>
      <rPr>
        <sz val="9"/>
        <color theme="2" tint="-0.499984740745262"/>
        <rFont val="Verdana"/>
        <family val="2"/>
      </rPr>
      <t>+ ( c1+ c2 + c3) *</t>
    </r>
    <r>
      <rPr>
        <sz val="9"/>
        <color rgb="FFFF0000"/>
        <rFont val="Verdana"/>
        <family val="2"/>
      </rPr>
      <t xml:space="preserve"> 70% </t>
    </r>
    <r>
      <rPr>
        <sz val="9"/>
        <color theme="2" tint="-0.499984740745262"/>
        <rFont val="Verdana"/>
        <family val="2"/>
      </rPr>
      <t xml:space="preserve">+ (d1) * </t>
    </r>
    <r>
      <rPr>
        <sz val="9"/>
        <color rgb="FFFF0000"/>
        <rFont val="Verdana"/>
        <family val="2"/>
      </rPr>
      <t xml:space="preserve">100% </t>
    </r>
    <r>
      <rPr>
        <sz val="9"/>
        <color theme="2" tint="-0.499984740745262"/>
        <rFont val="Verdana"/>
        <family val="2"/>
      </rPr>
      <t>+ (e) *</t>
    </r>
    <r>
      <rPr>
        <sz val="9"/>
        <color rgb="FF215967"/>
        <rFont val="Verdana"/>
        <family val="2"/>
      </rPr>
      <t xml:space="preserve"> </t>
    </r>
    <r>
      <rPr>
        <sz val="9"/>
        <color rgb="FFFF0000"/>
        <rFont val="Verdana"/>
        <family val="2"/>
      </rPr>
      <t>70%</t>
    </r>
  </si>
  <si>
    <r>
      <t>Total D.1</t>
    </r>
    <r>
      <rPr>
        <b/>
        <sz val="9"/>
        <color theme="3"/>
        <rFont val="Verdana"/>
        <family val="2"/>
      </rPr>
      <t xml:space="preserve"> </t>
    </r>
    <r>
      <rPr>
        <b/>
        <sz val="9"/>
        <color rgb="FF444472"/>
        <rFont val="Verdana"/>
        <family val="2"/>
      </rPr>
      <t>(all WPs)</t>
    </r>
  </si>
  <si>
    <t>C.1 Travel</t>
  </si>
  <si>
    <t>C.1 Accomodation</t>
  </si>
  <si>
    <t>C.1 Subsistence</t>
  </si>
  <si>
    <t>D.2 [Category name]</t>
  </si>
  <si>
    <t>D.3 [Category name]</t>
  </si>
  <si>
    <t>D.4 [Category name]</t>
  </si>
  <si>
    <t>D.5 [Category name]</t>
  </si>
  <si>
    <t>D.6 [Category name]</t>
  </si>
  <si>
    <t>A.6 [Category name]</t>
  </si>
  <si>
    <t>A.7 [Category name]</t>
  </si>
  <si>
    <t>Total other cost category D.1 for this WP</t>
  </si>
  <si>
    <t>EU contribution</t>
  </si>
  <si>
    <r>
      <rPr>
        <b/>
        <sz val="9"/>
        <color rgb="FFFF0000"/>
        <rFont val="Verdana"/>
        <family val="2"/>
      </rPr>
      <t>For Multiple funding rates:
1)</t>
    </r>
    <r>
      <rPr>
        <b/>
        <sz val="9"/>
        <color theme="2" tint="-0.499984740745262"/>
        <rFont val="Verdana"/>
        <family val="2"/>
      </rPr>
      <t xml:space="preserve"> </t>
    </r>
    <r>
      <rPr>
        <b/>
        <sz val="9"/>
        <color rgb="FFFF0000"/>
        <rFont val="Verdana"/>
        <family val="2"/>
      </rPr>
      <t>Enter the formula for the calculation (see Annex 2 MGA)</t>
    </r>
    <r>
      <rPr>
        <b/>
        <sz val="9"/>
        <color theme="2" tint="-0.499984740745262"/>
        <rFont val="Verdana"/>
        <family val="2"/>
      </rPr>
      <t xml:space="preserve">
</t>
    </r>
    <r>
      <rPr>
        <b/>
        <sz val="8"/>
        <color theme="0" tint="-0.499984740745262"/>
        <rFont val="Verdana"/>
        <family val="2"/>
      </rPr>
      <t>example (a1 + a2 + a3 + a4 + a5) * V% + b * W% + ( [c1]+ [c1a + c1b + c1c] + c2 + c3) * X% + (d1)* Y1%  + d2* Y2%+ d3 * Y3%+ d4* Y4% + d5 * Y5%+ d6* Y6% + e * Z%</t>
    </r>
  </si>
  <si>
    <r>
      <t xml:space="preserve">EC DATA </t>
    </r>
    <r>
      <rPr>
        <b/>
        <sz val="12"/>
        <color theme="1" tint="0.34998626667073579"/>
        <rFont val="Verdana"/>
        <family val="2"/>
      </rPr>
      <t>(DETAILED BUDGET TABLE AG — PROPOSAL/GRANT PREPARATION)</t>
    </r>
  </si>
  <si>
    <r>
      <t xml:space="preserve">EC INSTRUCTIONS </t>
    </r>
    <r>
      <rPr>
        <b/>
        <sz val="12"/>
        <color theme="1" tint="0.34998626667073579"/>
        <rFont val="Verdana"/>
        <family val="2"/>
      </rPr>
      <t xml:space="preserve">(DETAILED BUDGET TABLE AG — PROPOSAL/GRANT PREPARATION) </t>
    </r>
  </si>
  <si>
    <r>
      <t xml:space="preserve">INSTRUCTIONS </t>
    </r>
    <r>
      <rPr>
        <b/>
        <sz val="12"/>
        <color theme="1" tint="0.34998626667073579"/>
        <rFont val="Verdana"/>
        <family val="2"/>
      </rPr>
      <t>(DETAILED BUDGET TABLE ACTION GRANTS — PROPOSAL/GRANT PREPARATION)</t>
    </r>
  </si>
  <si>
    <t xml:space="preserve">D.1. Financial support to third parties
</t>
  </si>
  <si>
    <t>D. Other cost categories(N/A)</t>
  </si>
  <si>
    <t>(N/A)</t>
  </si>
  <si>
    <t>N/A</t>
  </si>
  <si>
    <t>WORK PACKAGE 2</t>
  </si>
  <si>
    <t>PROJECT MANAGEMENT</t>
  </si>
  <si>
    <t>PLANNING</t>
  </si>
  <si>
    <t>WORK PACKAGE 3</t>
  </si>
  <si>
    <t>WORK PACKAGE 4</t>
  </si>
  <si>
    <t>WORK PACKAGE 5</t>
  </si>
  <si>
    <t>EXERCISE CONDUCT</t>
  </si>
  <si>
    <t>DISSEMINATION &amp; VISIBILITY</t>
  </si>
  <si>
    <t>EVALUATION</t>
  </si>
  <si>
    <t>WORK PACKAGE 6</t>
  </si>
  <si>
    <t>WAY FORWARD WORKSHOPS AND SEMINARS</t>
  </si>
  <si>
    <t>Project and Information Management, Quality Management, Project Controlling, Reporting and documentation</t>
  </si>
  <si>
    <t>Kick-off meeting Brussels and Consortium Kick-Off Meeting, Scenario development for TTX &amp; FSX, Preparation of planning conferences, Planning TTX (incl. Mel/Mil/Injects), Planning FSX (incl. Mel/Mil/Injects), Logistical Planning of all events</t>
  </si>
  <si>
    <t>Conduct TTX, Conduct FSX</t>
  </si>
  <si>
    <t>On-site visibility, Lay-man report, Website, Media work, events, Production of brochures and films, VIP programme and dissemination to other projects</t>
  </si>
  <si>
    <t>Evaluation Workshop, Evaluation Refresher, Post Exercise Discussion, Project Evaluation and Monitoring</t>
  </si>
  <si>
    <t>Way Forward Meeting, NATECH Seminar</t>
  </si>
  <si>
    <t>FORMATEX23</t>
  </si>
  <si>
    <t>Project Coordination Meetings</t>
  </si>
  <si>
    <t>NO</t>
  </si>
  <si>
    <t>Kick-Off in Brussels and Final Meeting in Linz/Austria (flight/local transport: 2x €550,-)</t>
  </si>
  <si>
    <t>Kick-Off in Brussels and Final Meeting in Linz/Austria (accomodation: 2x €250,-)</t>
  </si>
  <si>
    <t>Kick-Off in Brussels and Final Meeting in Linz/Austria (DSA: 2x 2x €75,-)</t>
  </si>
  <si>
    <t>Evaluations Activities (Eval.WS, TTX EVAL, FSX EVAL, PDX)</t>
  </si>
  <si>
    <t>Evaluation Tool licence</t>
  </si>
  <si>
    <t>YES WP3</t>
  </si>
  <si>
    <t>renting cost of an evaluation IT tool (licences for all evaluators)</t>
  </si>
  <si>
    <t>Support to Coordinator</t>
  </si>
  <si>
    <t>Coordinator/Participant to the planning conferences/CBRN Adviser and Civil Protection Expert</t>
  </si>
  <si>
    <t>YES 1,2,3,6</t>
  </si>
  <si>
    <t>CBRN Module participating in TTX and FSX</t>
  </si>
  <si>
    <t>IPC, MPC, FPC in Linz/Austria (flight/local transport: 3x €450,-)</t>
  </si>
  <si>
    <t>IPC, MPC, FPC in Linz/Austria (2 days á €125,-)</t>
  </si>
  <si>
    <t>IPC, MPC, FPC in Linz/Austria (2 days DSA á €75,-)</t>
  </si>
  <si>
    <t>Planning Conferences</t>
  </si>
  <si>
    <t>FSX Participation (CBRN Module)</t>
  </si>
  <si>
    <t>CBRN Module deployment</t>
  </si>
  <si>
    <t>Expert Participation in Seminars and Workshops</t>
  </si>
  <si>
    <t>CBRN Technologies User Workshop (2participants á €450,-)
NATECH Conference (2participants á €450,-)
Environmental Analytics Seminar (2participants á €450,-)
Way Forward Seminar (2participants á €450,-)</t>
  </si>
  <si>
    <t>CBRN Technologies User Workshop (2participants á €150,-DSA)
NATECH Conference (2participants á €150,-DSA)
Environmental Analytics Seminar (2participants á €150,-DSA)
Way Forward Seminar (2participants á €150,-DSA)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</si>
</sst>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0" x14ac:knownFonts="1">
    <font>
      <sz val="11"/>
      <color theme="1"/>
      <name val="Calibri"/>
      <family val="2"/>
      <scheme val="minor"/>
    </font>
    <font>
      <sz val="11"/>
      <color rgb="FF9C5700"/>
      <name val="Calibri"/>
      <family val="2"/>
      <scheme val="minor"/>
    </font>
    <font>
      <sz val="10"/>
      <color rgb="FF000000"/>
      <name val="Times New Roman"/>
      <family val="1"/>
    </font>
    <font>
      <sz val="10"/>
      <color rgb="FF000000"/>
      <name val="Verdana"/>
      <family val="2"/>
    </font>
    <font>
      <sz val="8"/>
      <color rgb="FF000000"/>
      <name val="Verdana"/>
      <family val="2"/>
    </font>
    <font>
      <b/>
      <sz val="12"/>
      <color rgb="FF444472"/>
      <name val="Verdana"/>
      <family val="2"/>
    </font>
    <font>
      <b/>
      <sz val="9"/>
      <color rgb="FF444472"/>
      <name val="Verdana"/>
      <family val="2"/>
    </font>
    <font>
      <b/>
      <sz val="8"/>
      <color rgb="FF444472"/>
      <name val="Verdana"/>
      <family val="2"/>
    </font>
    <font>
      <b/>
      <sz val="16"/>
      <color rgb="FF444472"/>
      <name val="Verdana"/>
      <family val="2"/>
    </font>
    <font>
      <b/>
      <sz val="16"/>
      <color theme="1" tint="0.34998626667073579"/>
      <name val="Verdana"/>
      <family val="2"/>
    </font>
    <font>
      <sz val="8"/>
      <color rgb="FF444472"/>
      <name val="Verdana"/>
      <family val="2"/>
    </font>
    <font>
      <b/>
      <sz val="8"/>
      <color rgb="FF231F20"/>
      <name val="Verdana"/>
      <family val="2"/>
    </font>
    <font>
      <b/>
      <sz val="11"/>
      <color theme="1" tint="0.499984740745262"/>
      <name val="Verdana"/>
      <family val="2"/>
    </font>
    <font>
      <b/>
      <sz val="12"/>
      <color theme="1" tint="0.34998626667073579"/>
      <name val="Verdana"/>
      <family val="2"/>
    </font>
    <font>
      <sz val="9"/>
      <color rgb="FFFF0000"/>
      <name val="Verdana"/>
      <family val="2"/>
    </font>
    <font>
      <b/>
      <sz val="10"/>
      <color rgb="FF444472"/>
      <name val="Verdana"/>
      <family val="2"/>
    </font>
    <font>
      <sz val="8"/>
      <color theme="0" tint="-0.499984740745262"/>
      <name val="Verdana"/>
      <family val="2"/>
    </font>
    <font>
      <b/>
      <sz val="10"/>
      <color theme="0" tint="-0.499984740745262"/>
      <name val="Verdana"/>
      <family val="2"/>
    </font>
    <font>
      <b/>
      <sz val="8"/>
      <color theme="0" tint="-0.499984740745262"/>
      <name val="Verdana"/>
      <family val="2"/>
    </font>
    <font>
      <b/>
      <sz val="9"/>
      <color theme="0" tint="-0.499984740745262"/>
      <name val="Verdana"/>
      <family val="2"/>
    </font>
    <font>
      <sz val="9"/>
      <color rgb="FF444472"/>
      <name val="Verdana"/>
      <family val="2"/>
    </font>
    <font>
      <b/>
      <sz val="10"/>
      <color rgb="FF000000"/>
      <name val="Verdana"/>
      <family val="2"/>
    </font>
    <font>
      <sz val="10"/>
      <color theme="1" tint="0.499984740745262"/>
      <name val="Verdana"/>
      <family val="2"/>
    </font>
    <font>
      <b/>
      <sz val="14"/>
      <color rgb="FF215967"/>
      <name val="Verdana"/>
      <family val="2"/>
    </font>
    <font>
      <b/>
      <sz val="12"/>
      <color rgb="FF215967"/>
      <name val="Verdana"/>
      <family val="2"/>
    </font>
    <font>
      <sz val="8"/>
      <color rgb="FF215967"/>
      <name val="Verdana"/>
      <family val="2"/>
    </font>
    <font>
      <b/>
      <sz val="10"/>
      <color rgb="FF215967"/>
      <name val="Verdana"/>
      <family val="2"/>
    </font>
    <font>
      <b/>
      <sz val="16"/>
      <color rgb="FF215967"/>
      <name val="Verdana"/>
      <family val="2"/>
    </font>
    <font>
      <b/>
      <sz val="8"/>
      <color rgb="FF215967"/>
      <name val="Verdana"/>
      <family val="2"/>
    </font>
    <font>
      <b/>
      <sz val="9"/>
      <color rgb="FF215967"/>
      <name val="Verdana"/>
      <family val="2"/>
    </font>
    <font>
      <b/>
      <sz val="8"/>
      <color rgb="FFFF0000"/>
      <name val="Verdana"/>
      <family val="2"/>
    </font>
    <font>
      <b/>
      <sz val="8"/>
      <color theme="1" tint="0.499984740745262"/>
      <name val="Verdana"/>
      <family val="2"/>
    </font>
    <font>
      <u/>
      <sz val="9"/>
      <color rgb="FFFF0000"/>
      <name val="Verdana"/>
      <family val="2"/>
    </font>
    <font>
      <b/>
      <sz val="11"/>
      <color theme="1" tint="0.34998626667073579"/>
      <name val="Verdana"/>
      <family val="2"/>
    </font>
    <font>
      <sz val="11"/>
      <color theme="1"/>
      <name val="Calibri"/>
      <family val="2"/>
      <scheme val="minor"/>
    </font>
    <font>
      <b/>
      <u/>
      <sz val="10"/>
      <color rgb="FF000000"/>
      <name val="Verdana"/>
      <family val="2"/>
    </font>
    <font>
      <b/>
      <sz val="8"/>
      <color theme="4"/>
      <name val="Verdana"/>
      <family val="2"/>
    </font>
    <font>
      <b/>
      <i/>
      <sz val="8"/>
      <color theme="3"/>
      <name val="Verdana"/>
      <family val="2"/>
    </font>
    <font>
      <b/>
      <sz val="8"/>
      <color theme="3"/>
      <name val="Verdana"/>
      <family val="2"/>
    </font>
    <font>
      <sz val="10"/>
      <color theme="0"/>
      <name val="Verdana"/>
      <family val="2"/>
    </font>
    <font>
      <sz val="8"/>
      <color rgb="FFDCE6F1"/>
      <name val="Verdana"/>
      <family val="2"/>
    </font>
    <font>
      <sz val="8"/>
      <color rgb="FF9C5700"/>
      <name val="Verdana"/>
      <family val="2"/>
    </font>
    <font>
      <b/>
      <sz val="8"/>
      <color rgb="FFDCE6F1"/>
      <name val="Verdana"/>
      <family val="2"/>
    </font>
    <font>
      <sz val="10"/>
      <name val="Verdana"/>
      <family val="2"/>
    </font>
    <font>
      <b/>
      <sz val="10"/>
      <color rgb="FFFF0000"/>
      <name val="Verdana"/>
      <family val="2"/>
    </font>
    <font>
      <sz val="10"/>
      <color theme="1" tint="0.34998626667073579"/>
      <name val="Verdana"/>
      <family val="2"/>
    </font>
    <font>
      <sz val="10"/>
      <color theme="1" tint="0.34998626667073579"/>
      <name val="Times New Roman"/>
      <family val="1"/>
    </font>
    <font>
      <b/>
      <sz val="8"/>
      <color theme="1" tint="0.34998626667073579"/>
      <name val="Verdana"/>
      <family val="2"/>
    </font>
    <font>
      <sz val="10"/>
      <color rgb="FF444472"/>
      <name val="Verdana"/>
      <family val="2"/>
    </font>
    <font>
      <sz val="26"/>
      <color theme="2"/>
      <name val="Verdana"/>
      <family val="2"/>
    </font>
    <font>
      <sz val="10"/>
      <color theme="2"/>
      <name val="Verdana"/>
      <family val="2"/>
    </font>
    <font>
      <sz val="10"/>
      <color theme="2"/>
      <name val="Times New Roman"/>
      <family val="1"/>
    </font>
    <font>
      <sz val="11"/>
      <color rgb="FF000000"/>
      <name val="Times New Roman"/>
      <family val="1"/>
    </font>
    <font>
      <sz val="11"/>
      <color rgb="FFFF0000"/>
      <name val="Verdana"/>
      <family val="2"/>
    </font>
    <font>
      <b/>
      <sz val="9"/>
      <color theme="1" tint="0.34998626667073579"/>
      <name val="Verdana"/>
      <family val="2"/>
    </font>
    <font>
      <sz val="10"/>
      <color rgb="FFB7D4F0"/>
      <name val="Times New Roman"/>
      <family val="1"/>
    </font>
    <font>
      <b/>
      <sz val="9"/>
      <color theme="3"/>
      <name val="Verdana"/>
      <family val="2"/>
    </font>
    <font>
      <b/>
      <sz val="12"/>
      <color theme="3"/>
      <name val="Verdana"/>
      <family val="2"/>
    </font>
    <font>
      <sz val="8"/>
      <color rgb="FFFF0000"/>
      <name val="Verdana"/>
      <family val="2"/>
    </font>
    <font>
      <b/>
      <sz val="28"/>
      <color rgb="FF444472"/>
      <name val="Verdana"/>
      <family val="2"/>
    </font>
    <font>
      <b/>
      <sz val="28"/>
      <color theme="1" tint="0.499984740745262"/>
      <name val="Verdana"/>
      <family val="2"/>
    </font>
    <font>
      <sz val="28"/>
      <color rgb="FF000000"/>
      <name val="Times New Roman"/>
      <family val="1"/>
    </font>
    <font>
      <b/>
      <sz val="9"/>
      <color rgb="FFFF0000"/>
      <name val="Verdana"/>
      <family val="2"/>
    </font>
    <font>
      <sz val="10"/>
      <color rgb="FFFF0000"/>
      <name val="Verdana"/>
      <family val="2"/>
    </font>
    <font>
      <b/>
      <sz val="8"/>
      <color rgb="FF000000"/>
      <name val="Times New Roman"/>
      <family val="1"/>
    </font>
    <font>
      <b/>
      <sz val="8"/>
      <color theme="5" tint="-0.249977111117893"/>
      <name val="Verdana"/>
      <family val="2"/>
    </font>
    <font>
      <sz val="8"/>
      <color theme="1" tint="0.34998626667073579"/>
      <name val="Verdana"/>
      <family val="2"/>
    </font>
    <font>
      <u/>
      <sz val="11"/>
      <color theme="10"/>
      <name val="Calibri"/>
      <family val="2"/>
      <scheme val="minor"/>
    </font>
    <font>
      <sz val="23"/>
      <color rgb="FF000000"/>
      <name val="Times New Roman"/>
      <family val="1"/>
    </font>
    <font>
      <b/>
      <sz val="9"/>
      <color rgb="FFDCE6F1"/>
      <name val="Verdana"/>
      <family val="2"/>
    </font>
    <font>
      <b/>
      <sz val="10"/>
      <name val="Verdana"/>
      <family val="2"/>
    </font>
    <font>
      <b/>
      <sz val="18"/>
      <color theme="1" tint="0.499984740745262"/>
      <name val="Verdana"/>
      <family val="2"/>
    </font>
    <font>
      <b/>
      <sz val="24"/>
      <color theme="1" tint="0.499984740745262"/>
      <name val="Verdana"/>
      <family val="2"/>
    </font>
    <font>
      <sz val="18"/>
      <color rgb="FF000000"/>
      <name val="Verdana"/>
      <family val="2"/>
    </font>
    <font>
      <sz val="24"/>
      <color rgb="FF000000"/>
      <name val="Verdana"/>
      <family val="2"/>
    </font>
    <font>
      <b/>
      <i/>
      <sz val="11"/>
      <color rgb="FFFF0000"/>
      <name val="Calibri"/>
      <family val="2"/>
    </font>
    <font>
      <b/>
      <sz val="9"/>
      <color theme="2" tint="-0.499984740745262"/>
      <name val="Verdana"/>
      <family val="2"/>
    </font>
    <font>
      <sz val="8"/>
      <color theme="2" tint="-0.499984740745262"/>
      <name val="Verdana"/>
      <family val="2"/>
    </font>
    <font>
      <sz val="10"/>
      <color theme="2" tint="-0.499984740745262"/>
      <name val="Times New Roman"/>
      <family val="1"/>
    </font>
    <font>
      <b/>
      <sz val="10"/>
      <color rgb="FF7030A0"/>
      <name val="Times New Roman"/>
      <family val="1"/>
    </font>
    <font>
      <b/>
      <sz val="10"/>
      <color rgb="FF000000"/>
      <name val="Times New Roman"/>
      <family val="1"/>
    </font>
    <font>
      <b/>
      <sz val="9"/>
      <color theme="9"/>
      <name val="Verdana"/>
      <family val="2"/>
    </font>
    <font>
      <sz val="10"/>
      <color theme="0" tint="-4.9989318521683403E-2"/>
      <name val="Times New Roman"/>
      <family val="1"/>
    </font>
    <font>
      <b/>
      <sz val="10"/>
      <color theme="0" tint="-4.9989318521683403E-2"/>
      <name val="Times New Roman"/>
      <family val="1"/>
    </font>
    <font>
      <b/>
      <sz val="10"/>
      <color theme="1" tint="0.34998626667073579"/>
      <name val="Verdana"/>
      <family val="2"/>
    </font>
    <font>
      <b/>
      <sz val="11"/>
      <color rgb="FFFF0000"/>
      <name val="Calibri"/>
      <family val="2"/>
    </font>
    <font>
      <sz val="8"/>
      <color theme="1" tint="0.499984740745262"/>
      <name val="Verdana"/>
      <family val="2"/>
    </font>
    <font>
      <b/>
      <sz val="10"/>
      <color theme="0"/>
      <name val="Times New Roman"/>
      <family val="1"/>
    </font>
    <font>
      <b/>
      <sz val="8"/>
      <color theme="0"/>
      <name val="Verdana"/>
      <family val="2"/>
    </font>
    <font>
      <b/>
      <sz val="8"/>
      <color theme="3" tint="0.39997558519241921"/>
      <name val="Verdana"/>
      <family val="2"/>
    </font>
    <font>
      <sz val="9"/>
      <color theme="0"/>
      <name val="Verdana"/>
      <family val="2"/>
    </font>
    <font>
      <sz val="9"/>
      <color rgb="FFDCE6F1"/>
      <name val="Verdana"/>
      <family val="2"/>
    </font>
    <font>
      <sz val="9"/>
      <color theme="2" tint="-0.499984740745262"/>
      <name val="Verdana"/>
      <family val="2"/>
    </font>
    <font>
      <b/>
      <sz val="10"/>
      <color rgb="FF444472"/>
      <name val="Times New Roman"/>
      <family val="1"/>
    </font>
    <font>
      <b/>
      <sz val="11"/>
      <color rgb="FF000000"/>
      <name val="Verdana"/>
      <family val="2"/>
    </font>
    <font>
      <b/>
      <sz val="11"/>
      <color rgb="FF000000"/>
      <name val="Times New Roman"/>
      <family val="1"/>
    </font>
    <font>
      <sz val="9"/>
      <color rgb="FF215967"/>
      <name val="Verdana"/>
      <family val="2"/>
    </font>
    <font>
      <b/>
      <sz val="9"/>
      <color theme="3" tint="0.39997558519241921"/>
      <name val="Verdana"/>
      <family val="2"/>
    </font>
    <font>
      <b/>
      <sz val="8"/>
      <color theme="0" tint="-4.9989318521683403E-2"/>
      <name val="Verdana"/>
      <family val="2"/>
    </font>
    <font>
      <sz val="8"/>
      <color theme="0" tint="-4.9989318521683403E-2"/>
      <name val="Verdana"/>
      <family val="2"/>
    </font>
  </fonts>
  <fills count="19">
    <fill>
      <patternFill patternType="none"/>
    </fill>
    <fill>
      <patternFill patternType="gray125"/>
    </fill>
    <fill>
      <patternFill patternType="solid">
        <fgColor rgb="FFFFEB9C"/>
      </patternFill>
    </fill>
    <fill>
      <patternFill patternType="solid">
        <fgColor rgb="FFB7D4F0"/>
      </patternFill>
    </fill>
    <fill>
      <patternFill patternType="solid">
        <fgColor rgb="FFDCE6F1"/>
        <bgColor indexed="64"/>
      </patternFill>
    </fill>
    <fill>
      <patternFill patternType="solid">
        <fgColor rgb="FFB7D4F0"/>
        <bgColor indexed="64"/>
      </patternFill>
    </fill>
    <fill>
      <patternFill patternType="solid">
        <fgColor theme="0" tint="-4.9989318521683403E-2"/>
        <bgColor indexed="64"/>
      </patternFill>
    </fill>
    <fill>
      <patternFill patternType="solid">
        <fgColor theme="0"/>
        <bgColor indexed="64"/>
      </patternFill>
    </fill>
    <fill>
      <patternFill patternType="solid">
        <fgColor rgb="FFDBE5F1"/>
        <bgColor indexed="64"/>
      </patternFill>
    </fill>
    <fill>
      <patternFill patternType="solid">
        <fgColor rgb="FFC0DFB1"/>
        <bgColor indexed="64"/>
      </patternFill>
    </fill>
    <fill>
      <patternFill patternType="solid">
        <fgColor rgb="FFCDE3C4"/>
        <bgColor indexed="64"/>
      </patternFill>
    </fill>
    <fill>
      <patternFill patternType="solid">
        <fgColor rgb="FFCDE3C4"/>
      </patternFill>
    </fill>
    <fill>
      <patternFill patternType="solid">
        <fgColor them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tint="-0.14999847407452621"/>
        <bgColor indexed="64"/>
      </patternFill>
    </fill>
  </fills>
  <borders count="251">
    <border>
      <left/>
      <right/>
      <top/>
      <bottom/>
      <diagonal/>
    </border>
    <border>
      <left style="thin">
        <color rgb="FFA6A6A6"/>
      </left>
      <right/>
      <top style="thin">
        <color rgb="FFA6A6A6"/>
      </top>
      <bottom style="thin">
        <color rgb="FFA6A6A6"/>
      </bottom>
      <diagonal/>
    </border>
    <border>
      <left style="thick">
        <color rgb="FFA6A6A6"/>
      </left>
      <right style="thin">
        <color rgb="FFA6A6A6"/>
      </right>
      <top/>
      <bottom style="thin">
        <color rgb="FFA6A6A6"/>
      </bottom>
      <diagonal/>
    </border>
    <border>
      <left style="thick">
        <color rgb="FFA6A6A6"/>
      </left>
      <right style="thin">
        <color rgb="FFA6A6A6"/>
      </right>
      <top/>
      <bottom/>
      <diagonal/>
    </border>
    <border>
      <left style="thick">
        <color rgb="FFA6A6A6"/>
      </left>
      <right style="thin">
        <color rgb="FFA6A6A6"/>
      </right>
      <top style="thin">
        <color rgb="FFA6A6A6"/>
      </top>
      <bottom/>
      <diagonal/>
    </border>
    <border>
      <left/>
      <right/>
      <top style="medium">
        <color rgb="FFA6A6A6"/>
      </top>
      <bottom style="thin">
        <color rgb="FFA6A6A6"/>
      </bottom>
      <diagonal/>
    </border>
    <border>
      <left style="thick">
        <color rgb="FFA6A6A6"/>
      </left>
      <right/>
      <top style="medium">
        <color rgb="FFA6A6A6"/>
      </top>
      <bottom style="thin">
        <color rgb="FFA6A6A6"/>
      </bottom>
      <diagonal/>
    </border>
    <border>
      <left/>
      <right style="thick">
        <color rgb="FFA6A6A6"/>
      </right>
      <top style="medium">
        <color rgb="FFA6A6A6"/>
      </top>
      <bottom style="medium">
        <color rgb="FFA6A6A6"/>
      </bottom>
      <diagonal/>
    </border>
    <border>
      <left/>
      <right/>
      <top style="medium">
        <color rgb="FFA6A6A6"/>
      </top>
      <bottom style="medium">
        <color rgb="FFA6A6A6"/>
      </bottom>
      <diagonal/>
    </border>
    <border>
      <left style="thick">
        <color rgb="FFA6A6A6"/>
      </left>
      <right/>
      <top style="medium">
        <color rgb="FFA6A6A6"/>
      </top>
      <bottom style="medium">
        <color rgb="FFA6A6A6"/>
      </bottom>
      <diagonal/>
    </border>
    <border>
      <left/>
      <right style="thick">
        <color rgb="FFA6A6A6"/>
      </right>
      <top style="thick">
        <color rgb="FFA6A6A6"/>
      </top>
      <bottom/>
      <diagonal/>
    </border>
    <border>
      <left/>
      <right/>
      <top style="thick">
        <color rgb="FFA6A6A6"/>
      </top>
      <bottom/>
      <diagonal/>
    </border>
    <border>
      <left style="thick">
        <color rgb="FFA6A6A6"/>
      </left>
      <right/>
      <top style="thick">
        <color rgb="FFA6A6A6"/>
      </top>
      <bottom/>
      <diagonal/>
    </border>
    <border>
      <left style="thick">
        <color rgb="FFA6A6A6"/>
      </left>
      <right style="thick">
        <color rgb="FFA6A6A6"/>
      </right>
      <top style="thick">
        <color rgb="FFA6A6A6"/>
      </top>
      <bottom style="thick">
        <color rgb="FFA6A6A6"/>
      </bottom>
      <diagonal/>
    </border>
    <border>
      <left style="thick">
        <color rgb="FFA6A6A6"/>
      </left>
      <right/>
      <top style="thick">
        <color rgb="FFA6A6A6"/>
      </top>
      <bottom style="thick">
        <color rgb="FFA6A6A6"/>
      </bottom>
      <diagonal/>
    </border>
    <border>
      <left/>
      <right style="thick">
        <color rgb="FFA6A6A6"/>
      </right>
      <top style="thick">
        <color rgb="FFA6A6A6"/>
      </top>
      <bottom style="thick">
        <color rgb="FFA6A6A6"/>
      </bottom>
      <diagonal/>
    </border>
    <border>
      <left/>
      <right/>
      <top style="thick">
        <color rgb="FFA6A6A6"/>
      </top>
      <bottom style="thick">
        <color rgb="FFA6A6A6"/>
      </bottom>
      <diagonal/>
    </border>
    <border>
      <left style="thin">
        <color rgb="FFA6A6A6"/>
      </left>
      <right style="thin">
        <color rgb="FFA6A6A6"/>
      </right>
      <top style="thin">
        <color rgb="FFA6A6A6"/>
      </top>
      <bottom style="thin">
        <color rgb="FFA6A6A6"/>
      </bottom>
      <diagonal/>
    </border>
    <border>
      <left style="thick">
        <color rgb="FFA6A6A6"/>
      </left>
      <right style="thin">
        <color rgb="FFA6A6A6"/>
      </right>
      <top style="thin">
        <color rgb="FFA6A6A6"/>
      </top>
      <bottom style="thin">
        <color rgb="FFA6A6A6"/>
      </bottom>
      <diagonal/>
    </border>
    <border>
      <left/>
      <right style="thin">
        <color rgb="FFA6A6A6"/>
      </right>
      <top style="thin">
        <color rgb="FFA6A6A6"/>
      </top>
      <bottom style="thin">
        <color rgb="FFA6A6A6"/>
      </bottom>
      <diagonal/>
    </border>
    <border>
      <left/>
      <right/>
      <top style="thin">
        <color rgb="FFA6A6A6"/>
      </top>
      <bottom style="thin">
        <color rgb="FFA6A6A6"/>
      </bottom>
      <diagonal/>
    </border>
    <border>
      <left style="thick">
        <color rgb="FFA6A6A6"/>
      </left>
      <right/>
      <top style="thin">
        <color rgb="FFA6A6A6"/>
      </top>
      <bottom style="thin">
        <color rgb="FFA6A6A6"/>
      </bottom>
      <diagonal/>
    </border>
    <border>
      <left style="thin">
        <color rgb="FFA6A6A6"/>
      </left>
      <right style="thin">
        <color rgb="FFA6A6A6"/>
      </right>
      <top/>
      <bottom style="thin">
        <color rgb="FFA6A6A6"/>
      </bottom>
      <diagonal/>
    </border>
    <border>
      <left style="thin">
        <color rgb="FFA6A6A6"/>
      </left>
      <right style="thin">
        <color rgb="FFA6A6A6"/>
      </right>
      <top style="thin">
        <color rgb="FFA6A6A6"/>
      </top>
      <bottom/>
      <diagonal/>
    </border>
    <border>
      <left style="thin">
        <color rgb="FFA6A6A6"/>
      </left>
      <right/>
      <top/>
      <bottom style="thin">
        <color rgb="FFA6A6A6"/>
      </bottom>
      <diagonal/>
    </border>
    <border>
      <left/>
      <right style="thin">
        <color rgb="FFA6A6A6"/>
      </right>
      <top/>
      <bottom style="thin">
        <color rgb="FFA6A6A6"/>
      </bottom>
      <diagonal/>
    </border>
    <border>
      <left/>
      <right/>
      <top style="thin">
        <color rgb="FFA6A6A6"/>
      </top>
      <bottom/>
      <diagonal/>
    </border>
    <border>
      <left style="thin">
        <color theme="0" tint="-0.34998626667073579"/>
      </left>
      <right style="thin">
        <color theme="0" tint="-0.34998626667073579"/>
      </right>
      <top style="thin">
        <color rgb="FFA6A6A6"/>
      </top>
      <bottom style="thin">
        <color rgb="FFA6A6A6"/>
      </bottom>
      <diagonal/>
    </border>
    <border>
      <left style="thin">
        <color rgb="FFA6A6A6"/>
      </left>
      <right style="thin">
        <color theme="0" tint="-0.34998626667073579"/>
      </right>
      <top style="thin">
        <color rgb="FFA6A6A6"/>
      </top>
      <bottom style="thin">
        <color rgb="FFA6A6A6"/>
      </bottom>
      <diagonal/>
    </border>
    <border>
      <left/>
      <right style="thin">
        <color rgb="FFA6A6A6"/>
      </right>
      <top style="thin">
        <color rgb="FFA6A6A6"/>
      </top>
      <bottom/>
      <diagonal/>
    </border>
    <border>
      <left style="thin">
        <color rgb="FFA6A6A6"/>
      </left>
      <right/>
      <top style="thin">
        <color rgb="FFA6A6A6"/>
      </top>
      <bottom/>
      <diagonal/>
    </border>
    <border>
      <left/>
      <right/>
      <top/>
      <bottom style="thin">
        <color rgb="FFA6A6A6"/>
      </bottom>
      <diagonal/>
    </border>
    <border>
      <left style="thin">
        <color rgb="FFA6A6A6"/>
      </left>
      <right/>
      <top/>
      <bottom/>
      <diagonal/>
    </border>
    <border>
      <left/>
      <right style="thin">
        <color rgb="FFA6A6A6"/>
      </right>
      <top/>
      <bottom/>
      <diagonal/>
    </border>
    <border>
      <left style="thin">
        <color theme="0" tint="-0.34998626667073579"/>
      </left>
      <right/>
      <top style="thin">
        <color rgb="FFA6A6A6"/>
      </top>
      <bottom style="thin">
        <color rgb="FFA6A6A6"/>
      </bottom>
      <diagonal/>
    </border>
    <border>
      <left/>
      <right style="thin">
        <color theme="0" tint="-0.34998626667073579"/>
      </right>
      <top style="thin">
        <color rgb="FFA6A6A6"/>
      </top>
      <bottom style="thin">
        <color rgb="FFA6A6A6"/>
      </bottom>
      <diagonal/>
    </border>
    <border>
      <left style="thin">
        <color theme="0" tint="-0.34998626667073579"/>
      </left>
      <right style="thin">
        <color theme="0" tint="-0.34998626667073579"/>
      </right>
      <top/>
      <bottom style="thin">
        <color rgb="FFA6A6A6"/>
      </bottom>
      <diagonal/>
    </border>
    <border>
      <left style="thin">
        <color rgb="FFA6A6A6"/>
      </left>
      <right style="thin">
        <color rgb="FFA6A6A6"/>
      </right>
      <top style="medium">
        <color rgb="FFA6A6A6"/>
      </top>
      <bottom style="medium">
        <color rgb="FFA6A6A6"/>
      </bottom>
      <diagonal/>
    </border>
    <border>
      <left/>
      <right/>
      <top style="medium">
        <color rgb="FFA6A6A6"/>
      </top>
      <bottom/>
      <diagonal/>
    </border>
    <border>
      <left style="thin">
        <color rgb="FFA6A6A6"/>
      </left>
      <right/>
      <top style="medium">
        <color rgb="FFA6A6A6"/>
      </top>
      <bottom/>
      <diagonal/>
    </border>
    <border>
      <left style="medium">
        <color rgb="FFA6A6A6"/>
      </left>
      <right style="medium">
        <color rgb="FFA6A6A6"/>
      </right>
      <top style="medium">
        <color rgb="FFA6A6A6"/>
      </top>
      <bottom style="medium">
        <color rgb="FFA6A6A6"/>
      </bottom>
      <diagonal/>
    </border>
    <border>
      <left style="thick">
        <color rgb="FFA6A6A6"/>
      </left>
      <right/>
      <top/>
      <bottom style="thin">
        <color rgb="FFA6A6A6"/>
      </bottom>
      <diagonal/>
    </border>
    <border>
      <left style="thick">
        <color rgb="FFA6A6A6"/>
      </left>
      <right/>
      <top style="thin">
        <color rgb="FFA6A6A6"/>
      </top>
      <bottom/>
      <diagonal/>
    </border>
    <border>
      <left style="thin">
        <color rgb="FFA6A6A6"/>
      </left>
      <right style="thin">
        <color rgb="FFA6A6A6"/>
      </right>
      <top/>
      <bottom/>
      <diagonal/>
    </border>
    <border>
      <left style="thick">
        <color rgb="FFA6A6A6"/>
      </left>
      <right/>
      <top/>
      <bottom/>
      <diagonal/>
    </border>
    <border>
      <left/>
      <right/>
      <top style="thick">
        <color rgb="FFA6A6A6"/>
      </top>
      <bottom style="medium">
        <color rgb="FFA6A6A6"/>
      </bottom>
      <diagonal/>
    </border>
    <border>
      <left style="thick">
        <color rgb="FFA6A6A6"/>
      </left>
      <right/>
      <top style="thick">
        <color rgb="FFA6A6A6"/>
      </top>
      <bottom style="medium">
        <color rgb="FFA6A6A6"/>
      </bottom>
      <diagonal/>
    </border>
    <border>
      <left/>
      <right style="thick">
        <color rgb="FFA6A6A6"/>
      </right>
      <top/>
      <bottom/>
      <diagonal/>
    </border>
    <border>
      <left style="thin">
        <color rgb="FFA6A6A6"/>
      </left>
      <right style="thick">
        <color rgb="FFA6A6A6"/>
      </right>
      <top style="thin">
        <color rgb="FFA6A6A6"/>
      </top>
      <bottom/>
      <diagonal/>
    </border>
    <border>
      <left style="thin">
        <color rgb="FFA6A6A6"/>
      </left>
      <right style="thick">
        <color rgb="FFA6A6A6"/>
      </right>
      <top/>
      <bottom/>
      <diagonal/>
    </border>
    <border>
      <left/>
      <right style="thick">
        <color rgb="FFA6A6A6"/>
      </right>
      <top style="thin">
        <color rgb="FFA6A6A6"/>
      </top>
      <bottom style="thin">
        <color rgb="FFA6A6A6"/>
      </bottom>
      <diagonal/>
    </border>
    <border>
      <left/>
      <right style="thick">
        <color rgb="FFA6A6A6"/>
      </right>
      <top style="thin">
        <color rgb="FFA6A6A6"/>
      </top>
      <bottom/>
      <diagonal/>
    </border>
    <border>
      <left/>
      <right style="thick">
        <color rgb="FFA6A6A6"/>
      </right>
      <top/>
      <bottom style="thin">
        <color rgb="FFA6A6A6"/>
      </bottom>
      <diagonal/>
    </border>
    <border>
      <left style="thin">
        <color rgb="FFA6A6A6"/>
      </left>
      <right style="thick">
        <color rgb="FFA6A6A6"/>
      </right>
      <top style="thin">
        <color rgb="FFA6A6A6"/>
      </top>
      <bottom style="thin">
        <color rgb="FFA6A6A6"/>
      </bottom>
      <diagonal/>
    </border>
    <border>
      <left/>
      <right style="thick">
        <color rgb="FFA6A6A6"/>
      </right>
      <top style="medium">
        <color rgb="FFA6A6A6"/>
      </top>
      <bottom/>
      <diagonal/>
    </border>
    <border>
      <left/>
      <right/>
      <top/>
      <bottom style="medium">
        <color rgb="FFA6A6A6"/>
      </bottom>
      <diagonal/>
    </border>
    <border>
      <left style="thick">
        <color rgb="FFA6A6A6"/>
      </left>
      <right/>
      <top/>
      <bottom style="medium">
        <color rgb="FFA6A6A6"/>
      </bottom>
      <diagonal/>
    </border>
    <border>
      <left/>
      <right style="thick">
        <color rgb="FFA6A6A6"/>
      </right>
      <top/>
      <bottom style="medium">
        <color rgb="FFA6A6A6"/>
      </bottom>
      <diagonal/>
    </border>
    <border>
      <left/>
      <right style="medium">
        <color theme="0" tint="-0.34998626667073579"/>
      </right>
      <top style="medium">
        <color theme="0" tint="-0.34998626667073579"/>
      </top>
      <bottom style="medium">
        <color theme="0" tint="-0.34998626667073579"/>
      </bottom>
      <diagonal/>
    </border>
    <border>
      <left style="thick">
        <color theme="0" tint="-0.34998626667073579"/>
      </left>
      <right/>
      <top style="thick">
        <color theme="0" tint="-0.34998626667073579"/>
      </top>
      <bottom style="thick">
        <color theme="0" tint="-0.34998626667073579"/>
      </bottom>
      <diagonal/>
    </border>
    <border>
      <left/>
      <right style="thick">
        <color theme="0" tint="-0.34998626667073579"/>
      </right>
      <top style="thick">
        <color theme="0" tint="-0.34998626667073579"/>
      </top>
      <bottom style="thick">
        <color theme="0" tint="-0.34998626667073579"/>
      </bottom>
      <diagonal/>
    </border>
    <border>
      <left/>
      <right/>
      <top style="thick">
        <color theme="0" tint="-0.34998626667073579"/>
      </top>
      <bottom style="thick">
        <color theme="0" tint="-0.34998626667073579"/>
      </bottom>
      <diagonal/>
    </border>
    <border>
      <left/>
      <right style="thick">
        <color theme="0" tint="-0.34998626667073579"/>
      </right>
      <top/>
      <bottom style="thick">
        <color theme="0" tint="-0.34998626667073579"/>
      </bottom>
      <diagonal/>
    </border>
    <border>
      <left style="medium">
        <color theme="0" tint="-0.34998626667073579"/>
      </left>
      <right/>
      <top/>
      <bottom/>
      <diagonal/>
    </border>
    <border>
      <left style="thick">
        <color theme="0" tint="-0.34998626667073579"/>
      </left>
      <right/>
      <top style="thick">
        <color theme="0" tint="-0.34998626667073579"/>
      </top>
      <bottom/>
      <diagonal/>
    </border>
    <border>
      <left/>
      <right/>
      <top style="thick">
        <color theme="0" tint="-0.34998626667073579"/>
      </top>
      <bottom/>
      <diagonal/>
    </border>
    <border>
      <left/>
      <right style="thick">
        <color theme="0" tint="-0.34998626667073579"/>
      </right>
      <top style="thick">
        <color theme="0" tint="-0.34998626667073579"/>
      </top>
      <bottom/>
      <diagonal/>
    </border>
    <border>
      <left/>
      <right style="thick">
        <color theme="0" tint="-0.34998626667073579"/>
      </right>
      <top/>
      <bottom/>
      <diagonal/>
    </border>
    <border>
      <left style="thick">
        <color theme="0" tint="-0.34998626667073579"/>
      </left>
      <right/>
      <top/>
      <bottom style="thick">
        <color theme="0" tint="-0.34998626667073579"/>
      </bottom>
      <diagonal/>
    </border>
    <border>
      <left style="thick">
        <color theme="0" tint="-0.34998626667073579"/>
      </left>
      <right/>
      <top style="thick">
        <color theme="0" tint="-0.34998626667073579"/>
      </top>
      <bottom style="medium">
        <color theme="0" tint="-0.34998626667073579"/>
      </bottom>
      <diagonal/>
    </border>
    <border>
      <left/>
      <right style="medium">
        <color theme="0" tint="-0.34998626667073579"/>
      </right>
      <top style="thick">
        <color theme="0" tint="-0.34998626667073579"/>
      </top>
      <bottom style="medium">
        <color theme="0" tint="-0.34998626667073579"/>
      </bottom>
      <diagonal/>
    </border>
    <border>
      <left style="thick">
        <color theme="0" tint="-0.34998626667073579"/>
      </left>
      <right/>
      <top style="medium">
        <color theme="0" tint="-0.34998626667073579"/>
      </top>
      <bottom style="medium">
        <color theme="0" tint="-0.34998626667073579"/>
      </bottom>
      <diagonal/>
    </border>
    <border>
      <left style="medium">
        <color theme="0" tint="-0.34998626667073579"/>
      </left>
      <right/>
      <top style="thick">
        <color theme="0" tint="-0.34998626667073579"/>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ck">
        <color theme="0" tint="-0.24994659260841701"/>
      </right>
      <top style="thin">
        <color theme="0" tint="-0.24994659260841701"/>
      </top>
      <bottom style="thin">
        <color theme="0" tint="-0.24994659260841701"/>
      </bottom>
      <diagonal/>
    </border>
    <border>
      <left style="thick">
        <color theme="0" tint="-0.24994659260841701"/>
      </left>
      <right style="thin">
        <color theme="0" tint="-0.24994659260841701"/>
      </right>
      <top style="thin">
        <color theme="0" tint="-0.24994659260841701"/>
      </top>
      <bottom style="thick">
        <color theme="0" tint="-0.24994659260841701"/>
      </bottom>
      <diagonal/>
    </border>
    <border>
      <left style="thin">
        <color theme="0" tint="-0.24994659260841701"/>
      </left>
      <right style="thin">
        <color theme="0" tint="-0.24994659260841701"/>
      </right>
      <top style="thin">
        <color theme="0" tint="-0.24994659260841701"/>
      </top>
      <bottom style="thick">
        <color theme="0" tint="-0.24994659260841701"/>
      </bottom>
      <diagonal/>
    </border>
    <border>
      <left style="thin">
        <color theme="0" tint="-0.24994659260841701"/>
      </left>
      <right style="thick">
        <color theme="0" tint="-0.24994659260841701"/>
      </right>
      <top style="thin">
        <color theme="0" tint="-0.24994659260841701"/>
      </top>
      <bottom style="thick">
        <color theme="0" tint="-0.24994659260841701"/>
      </bottom>
      <diagonal/>
    </border>
    <border>
      <left style="thick">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thick">
        <color theme="0" tint="-0.24994659260841701"/>
      </right>
      <top style="medium">
        <color theme="0" tint="-0.24994659260841701"/>
      </top>
      <bottom style="medium">
        <color theme="0" tint="-0.24994659260841701"/>
      </bottom>
      <diagonal/>
    </border>
    <border>
      <left/>
      <right/>
      <top/>
      <bottom style="thick">
        <color theme="0" tint="-0.34998626667073579"/>
      </bottom>
      <diagonal/>
    </border>
    <border diagonalUp="1">
      <left/>
      <right/>
      <top/>
      <bottom style="thick">
        <color theme="0" tint="-0.34998626667073579"/>
      </bottom>
      <diagonal style="thin">
        <color theme="0" tint="-0.34998626667073579"/>
      </diagonal>
    </border>
    <border diagonalUp="1">
      <left style="thick">
        <color theme="0" tint="-0.34998626667073579"/>
      </left>
      <right/>
      <top style="thick">
        <color theme="0" tint="-0.34998626667073579"/>
      </top>
      <bottom/>
      <diagonal style="thin">
        <color theme="0" tint="-0.34998626667073579"/>
      </diagonal>
    </border>
    <border diagonalUp="1">
      <left/>
      <right/>
      <top style="thick">
        <color theme="0" tint="-0.34998626667073579"/>
      </top>
      <bottom/>
      <diagonal style="thin">
        <color theme="0" tint="-0.34998626667073579"/>
      </diagonal>
    </border>
    <border diagonalUp="1">
      <left/>
      <right style="medium">
        <color theme="0" tint="-0.34998626667073579"/>
      </right>
      <top style="thick">
        <color theme="0" tint="-0.34998626667073579"/>
      </top>
      <bottom/>
      <diagonal style="thin">
        <color theme="0" tint="-0.34998626667073579"/>
      </diagonal>
    </border>
    <border diagonalUp="1">
      <left/>
      <right style="medium">
        <color theme="0" tint="-0.34998626667073579"/>
      </right>
      <top/>
      <bottom style="thick">
        <color theme="0" tint="-0.34998626667073579"/>
      </bottom>
      <diagonal style="thin">
        <color theme="0" tint="-0.34998626667073579"/>
      </diagonal>
    </border>
    <border>
      <left style="thick">
        <color theme="0" tint="-0.34998626667073579"/>
      </left>
      <right style="medium">
        <color theme="0" tint="-0.34998626667073579"/>
      </right>
      <top/>
      <bottom style="medium">
        <color theme="0" tint="-0.34998626667073579"/>
      </bottom>
      <diagonal/>
    </border>
    <border>
      <left style="medium">
        <color theme="0" tint="-0.34998626667073579"/>
      </left>
      <right style="thin">
        <color theme="0" tint="-0.34998626667073579"/>
      </right>
      <top/>
      <bottom style="thick">
        <color theme="0" tint="-0.34998626667073579"/>
      </bottom>
      <diagonal/>
    </border>
    <border>
      <left style="thin">
        <color theme="0" tint="-0.34998626667073579"/>
      </left>
      <right style="medium">
        <color theme="0" tint="-0.34998626667073579"/>
      </right>
      <top/>
      <bottom style="thick">
        <color theme="0" tint="-0.34998626667073579"/>
      </bottom>
      <diagonal/>
    </border>
    <border>
      <left style="medium">
        <color theme="0" tint="-0.34998626667073579"/>
      </left>
      <right style="thin">
        <color theme="0" tint="-0.34998626667073579"/>
      </right>
      <top style="thick">
        <color theme="0" tint="-0.34998626667073579"/>
      </top>
      <bottom style="medium">
        <color theme="0" tint="-0.34998626667073579"/>
      </bottom>
      <diagonal/>
    </border>
    <border>
      <left style="thin">
        <color theme="0" tint="-0.34998626667073579"/>
      </left>
      <right style="medium">
        <color theme="0" tint="-0.34998626667073579"/>
      </right>
      <top style="thick">
        <color theme="0" tint="-0.34998626667073579"/>
      </top>
      <bottom style="medium">
        <color theme="0" tint="-0.34998626667073579"/>
      </bottom>
      <diagonal/>
    </border>
    <border>
      <left style="thick">
        <color theme="0" tint="-0.34998626667073579"/>
      </left>
      <right style="medium">
        <color theme="0" tint="-0.34998626667073579"/>
      </right>
      <top/>
      <bottom style="thick">
        <color theme="0" tint="-0.34998626667073579"/>
      </bottom>
      <diagonal/>
    </border>
    <border>
      <left style="medium">
        <color theme="0" tint="-0.34998626667073579"/>
      </left>
      <right style="medium">
        <color theme="0" tint="-0.34998626667073579"/>
      </right>
      <top/>
      <bottom/>
      <diagonal/>
    </border>
    <border>
      <left style="thick">
        <color theme="0" tint="-0.34998626667073579"/>
      </left>
      <right style="medium">
        <color theme="0" tint="-0.34998626667073579"/>
      </right>
      <top style="thin">
        <color theme="0" tint="-0.34998626667073579"/>
      </top>
      <bottom style="thin">
        <color theme="0" tint="-0.34998626667073579"/>
      </bottom>
      <diagonal/>
    </border>
    <border>
      <left style="thick">
        <color theme="0" tint="-0.34998626667073579"/>
      </left>
      <right/>
      <top style="thin">
        <color theme="0" tint="-0.34998626667073579"/>
      </top>
      <bottom style="thin">
        <color theme="0" tint="-0.34998626667073579"/>
      </bottom>
      <diagonal/>
    </border>
    <border>
      <left style="medium">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diagonal/>
    </border>
    <border>
      <left style="medium">
        <color theme="0" tint="-0.34998626667073579"/>
      </left>
      <right style="medium">
        <color theme="0" tint="-0.34998626667073579"/>
      </right>
      <top style="thin">
        <color theme="0" tint="-0.34998626667073579"/>
      </top>
      <bottom style="thick">
        <color theme="0" tint="-0.34998626667073579"/>
      </bottom>
      <diagonal/>
    </border>
    <border diagonalUp="1">
      <left style="medium">
        <color theme="0" tint="-0.34998626667073579"/>
      </left>
      <right/>
      <top style="medium">
        <color theme="0" tint="-0.34998626667073579"/>
      </top>
      <bottom/>
      <diagonal style="thin">
        <color theme="0" tint="-0.34998626667073579"/>
      </diagonal>
    </border>
    <border diagonalUp="1">
      <left/>
      <right/>
      <top style="medium">
        <color theme="0" tint="-0.34998626667073579"/>
      </top>
      <bottom/>
      <diagonal style="thin">
        <color theme="0" tint="-0.34998626667073579"/>
      </diagonal>
    </border>
    <border diagonalUp="1">
      <left/>
      <right style="thick">
        <color theme="0" tint="-0.34998626667073579"/>
      </right>
      <top style="medium">
        <color theme="0" tint="-0.34998626667073579"/>
      </top>
      <bottom/>
      <diagonal style="thin">
        <color theme="0" tint="-0.34998626667073579"/>
      </diagonal>
    </border>
    <border diagonalUp="1">
      <left style="medium">
        <color theme="0" tint="-0.34998626667073579"/>
      </left>
      <right/>
      <top/>
      <bottom/>
      <diagonal style="thin">
        <color theme="0" tint="-0.34998626667073579"/>
      </diagonal>
    </border>
    <border diagonalUp="1">
      <left/>
      <right/>
      <top/>
      <bottom/>
      <diagonal style="thin">
        <color theme="0" tint="-0.34998626667073579"/>
      </diagonal>
    </border>
    <border diagonalUp="1">
      <left/>
      <right style="thick">
        <color theme="0" tint="-0.34998626667073579"/>
      </right>
      <top/>
      <bottom/>
      <diagonal style="thin">
        <color theme="0" tint="-0.34998626667073579"/>
      </diagonal>
    </border>
    <border diagonalUp="1">
      <left style="medium">
        <color theme="0" tint="-0.34998626667073579"/>
      </left>
      <right/>
      <top/>
      <bottom style="thick">
        <color theme="0" tint="-0.34998626667073579"/>
      </bottom>
      <diagonal style="thin">
        <color theme="0" tint="-0.34998626667073579"/>
      </diagonal>
    </border>
    <border diagonalUp="1">
      <left/>
      <right style="thick">
        <color theme="0" tint="-0.34998626667073579"/>
      </right>
      <top/>
      <bottom style="thick">
        <color theme="0" tint="-0.34998626667073579"/>
      </bottom>
      <diagonal style="thin">
        <color theme="0" tint="-0.34998626667073579"/>
      </diagonal>
    </border>
    <border>
      <left style="thick">
        <color theme="0" tint="-0.34998626667073579"/>
      </left>
      <right/>
      <top style="medium">
        <color theme="0" tint="-0.34998626667073579"/>
      </top>
      <bottom/>
      <diagonal/>
    </border>
    <border>
      <left style="thick">
        <color theme="0" tint="-0.34998626667073579"/>
      </left>
      <right/>
      <top/>
      <bottom/>
      <diagonal/>
    </border>
    <border>
      <left style="thick">
        <color theme="0" tint="-0.34998626667073579"/>
      </left>
      <right style="medium">
        <color theme="0" tint="-0.34998626667073579"/>
      </right>
      <top style="medium">
        <color theme="0" tint="-0.34998626667073579"/>
      </top>
      <bottom/>
      <diagonal/>
    </border>
    <border>
      <left/>
      <right/>
      <top style="medium">
        <color theme="0" tint="-0.34998626667073579"/>
      </top>
      <bottom/>
      <diagonal/>
    </border>
    <border>
      <left/>
      <right style="thick">
        <color theme="0" tint="-0.34998626667073579"/>
      </right>
      <top style="medium">
        <color theme="0" tint="-0.34998626667073579"/>
      </top>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style="thin">
        <color rgb="FFA6A6A6"/>
      </left>
      <right style="thin">
        <color rgb="FFA6A6A6"/>
      </right>
      <top style="medium">
        <color rgb="FFA6A6A6"/>
      </top>
      <bottom style="thin">
        <color rgb="FFA6A6A6"/>
      </bottom>
      <diagonal/>
    </border>
    <border>
      <left style="thin">
        <color rgb="FFA6A6A6"/>
      </left>
      <right style="thin">
        <color rgb="FFA6A6A6"/>
      </right>
      <top style="thin">
        <color rgb="FFA6A6A6"/>
      </top>
      <bottom style="medium">
        <color rgb="FFA6A6A6"/>
      </bottom>
      <diagonal/>
    </border>
    <border>
      <left style="thick">
        <color rgb="FFA6A6A6"/>
      </left>
      <right style="thick">
        <color rgb="FFA6A6A6"/>
      </right>
      <top style="thick">
        <color rgb="FFA6A6A6"/>
      </top>
      <bottom/>
      <diagonal/>
    </border>
    <border>
      <left style="thick">
        <color rgb="FFA6A6A6"/>
      </left>
      <right style="medium">
        <color rgb="FFA6A6A6"/>
      </right>
      <top style="medium">
        <color rgb="FFA6A6A6"/>
      </top>
      <bottom style="medium">
        <color rgb="FFA6A6A6"/>
      </bottom>
      <diagonal/>
    </border>
    <border>
      <left/>
      <right/>
      <top/>
      <bottom style="medium">
        <color theme="0" tint="-0.34998626667073579"/>
      </bottom>
      <diagonal/>
    </border>
    <border>
      <left style="thick">
        <color rgb="FFA6A6A6"/>
      </left>
      <right style="thin">
        <color rgb="FFA6A6A6"/>
      </right>
      <top style="medium">
        <color rgb="FFA6A6A6"/>
      </top>
      <bottom style="thin">
        <color rgb="FFA6A6A6"/>
      </bottom>
      <diagonal/>
    </border>
    <border>
      <left style="thick">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ck">
        <color theme="0" tint="-0.34998626667073579"/>
      </right>
      <top style="medium">
        <color theme="0" tint="-0.34998626667073579"/>
      </top>
      <bottom style="thin">
        <color theme="0" tint="-0.34998626667073579"/>
      </bottom>
      <diagonal/>
    </border>
    <border>
      <left style="thick">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rgb="FFA6A6A6"/>
      </left>
      <right/>
      <top/>
      <bottom style="medium">
        <color rgb="FFA6A6A6"/>
      </bottom>
      <diagonal/>
    </border>
    <border>
      <left style="thin">
        <color rgb="FFA6A6A6"/>
      </left>
      <right style="thick">
        <color rgb="FFA6A6A6"/>
      </right>
      <top style="medium">
        <color rgb="FFA6A6A6"/>
      </top>
      <bottom style="thin">
        <color rgb="FFA6A6A6"/>
      </bottom>
      <diagonal/>
    </border>
    <border>
      <left style="thick">
        <color rgb="FFA6A6A6"/>
      </left>
      <right style="thin">
        <color rgb="FFA6A6A6"/>
      </right>
      <top style="thin">
        <color rgb="FFA6A6A6"/>
      </top>
      <bottom style="medium">
        <color rgb="FFA6A6A6"/>
      </bottom>
      <diagonal/>
    </border>
    <border>
      <left style="thick">
        <color theme="0" tint="-0.34998626667073579"/>
      </left>
      <right style="medium">
        <color theme="0" tint="-0.34998626667073579"/>
      </right>
      <top style="thick">
        <color theme="0" tint="-0.34998626667073579"/>
      </top>
      <bottom style="medium">
        <color theme="0" tint="-0.34998626667073579"/>
      </bottom>
      <diagonal/>
    </border>
    <border>
      <left style="medium">
        <color theme="0" tint="-0.34998626667073579"/>
      </left>
      <right style="thick">
        <color theme="0" tint="-0.34998626667073579"/>
      </right>
      <top style="thick">
        <color theme="0" tint="-0.34998626667073579"/>
      </top>
      <bottom style="medium">
        <color theme="0" tint="-0.34998626667073579"/>
      </bottom>
      <diagonal/>
    </border>
    <border>
      <left style="medium">
        <color theme="0" tint="-0.34998626667073579"/>
      </left>
      <right style="thick">
        <color theme="0" tint="-0.34998626667073579"/>
      </right>
      <top style="medium">
        <color theme="0" tint="-0.34998626667073579"/>
      </top>
      <bottom style="medium">
        <color theme="0" tint="-0.34998626667073579"/>
      </bottom>
      <diagonal/>
    </border>
    <border>
      <left style="medium">
        <color theme="0" tint="-0.34998626667073579"/>
      </left>
      <right style="thick">
        <color theme="0" tint="-0.34998626667073579"/>
      </right>
      <top style="medium">
        <color theme="0" tint="-0.34998626667073579"/>
      </top>
      <bottom style="thick">
        <color theme="0" tint="-0.34998626667073579"/>
      </bottom>
      <diagonal/>
    </border>
    <border>
      <left style="thick">
        <color theme="0" tint="-0.34998626667073579"/>
      </left>
      <right/>
      <top style="medium">
        <color theme="0" tint="-0.34998626667073579"/>
      </top>
      <bottom style="thick">
        <color theme="0" tint="-0.34998626667073579"/>
      </bottom>
      <diagonal/>
    </border>
    <border>
      <left/>
      <right style="medium">
        <color theme="0" tint="-0.34998626667073579"/>
      </right>
      <top style="medium">
        <color theme="0" tint="-0.34998626667073579"/>
      </top>
      <bottom style="thick">
        <color theme="0" tint="-0.34998626667073579"/>
      </bottom>
      <diagonal/>
    </border>
    <border>
      <left style="thin">
        <color theme="0" tint="-0.34998626667073579"/>
      </left>
      <right style="thin">
        <color theme="0" tint="-0.34998626667073579"/>
      </right>
      <top/>
      <bottom/>
      <diagonal/>
    </border>
    <border>
      <left style="medium">
        <color theme="0" tint="-0.34998626667073579"/>
      </left>
      <right/>
      <top style="medium">
        <color theme="0" tint="-0.34998626667073579"/>
      </top>
      <bottom/>
      <diagonal/>
    </border>
    <border>
      <left style="medium">
        <color theme="0" tint="-0.34998626667073579"/>
      </left>
      <right/>
      <top/>
      <bottom style="thick">
        <color theme="0" tint="-0.34998626667073579"/>
      </bottom>
      <diagonal/>
    </border>
    <border>
      <left style="thick">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bottom style="thick">
        <color theme="0" tint="-0.34998626667073579"/>
      </bottom>
      <diagonal/>
    </border>
    <border>
      <left/>
      <right style="thin">
        <color rgb="FFA6A6A6"/>
      </right>
      <top style="medium">
        <color rgb="FFA6A6A6"/>
      </top>
      <bottom style="medium">
        <color rgb="FFA6A6A6"/>
      </bottom>
      <diagonal/>
    </border>
    <border>
      <left style="medium">
        <color rgb="FFA6A6A6"/>
      </left>
      <right style="thick">
        <color rgb="FFA6A6A6"/>
      </right>
      <top/>
      <bottom/>
      <diagonal/>
    </border>
    <border>
      <left style="thick">
        <color rgb="FFA6A6A6"/>
      </left>
      <right/>
      <top style="thin">
        <color rgb="FFA6A6A6"/>
      </top>
      <bottom style="thick">
        <color rgb="FFA6A6A6"/>
      </bottom>
      <diagonal/>
    </border>
    <border>
      <left style="medium">
        <color rgb="FFA6A6A6"/>
      </left>
      <right style="medium">
        <color rgb="FFA6A6A6"/>
      </right>
      <top style="thin">
        <color rgb="FFA6A6A6"/>
      </top>
      <bottom style="thick">
        <color rgb="FFA6A6A6"/>
      </bottom>
      <diagonal/>
    </border>
    <border>
      <left style="medium">
        <color rgb="FFA6A6A6"/>
      </left>
      <right/>
      <top style="thin">
        <color rgb="FFA6A6A6"/>
      </top>
      <bottom style="thick">
        <color rgb="FFA6A6A6"/>
      </bottom>
      <diagonal/>
    </border>
    <border>
      <left style="medium">
        <color rgb="FFA6A6A6"/>
      </left>
      <right style="thick">
        <color rgb="FFA6A6A6"/>
      </right>
      <top style="thin">
        <color rgb="FFA6A6A6"/>
      </top>
      <bottom style="thick">
        <color rgb="FFA6A6A6"/>
      </bottom>
      <diagonal/>
    </border>
    <border>
      <left style="medium">
        <color rgb="FFA6A6A6"/>
      </left>
      <right style="medium">
        <color rgb="FFA6A6A6"/>
      </right>
      <top/>
      <bottom/>
      <diagonal/>
    </border>
    <border>
      <left style="medium">
        <color rgb="FFA6A6A6"/>
      </left>
      <right/>
      <top/>
      <bottom/>
      <diagonal/>
    </border>
    <border>
      <left style="medium">
        <color rgb="FFA6A6A6"/>
      </left>
      <right style="medium">
        <color rgb="FFA6A6A6"/>
      </right>
      <top style="medium">
        <color rgb="FFA6A6A6"/>
      </top>
      <bottom style="thin">
        <color rgb="FFA6A6A6"/>
      </bottom>
      <diagonal/>
    </border>
    <border>
      <left/>
      <right style="thin">
        <color theme="0" tint="-0.34998626667073579"/>
      </right>
      <top style="thin">
        <color theme="0" tint="-0.34998626667073579"/>
      </top>
      <bottom style="thin">
        <color theme="0" tint="-0.34998626667073579"/>
      </bottom>
      <diagonal/>
    </border>
    <border>
      <left/>
      <right style="thin">
        <color rgb="FFA6A6A6"/>
      </right>
      <top style="medium">
        <color rgb="FFA6A6A6"/>
      </top>
      <bottom/>
      <diagonal/>
    </border>
    <border>
      <left style="thin">
        <color rgb="FFA6A6A6"/>
      </left>
      <right style="thin">
        <color rgb="FFA6A6A6"/>
      </right>
      <top style="medium">
        <color rgb="FFA6A6A6"/>
      </top>
      <bottom/>
      <diagonal/>
    </border>
    <border>
      <left/>
      <right/>
      <top/>
      <bottom style="thick">
        <color rgb="FFA6A6A6"/>
      </bottom>
      <diagonal/>
    </border>
    <border>
      <left/>
      <right style="medium">
        <color theme="0" tint="-0.34998626667073579"/>
      </right>
      <top/>
      <bottom/>
      <diagonal/>
    </border>
    <border>
      <left style="medium">
        <color theme="0" tint="-0.34998626667073579"/>
      </left>
      <right style="thick">
        <color theme="0" tint="-0.34998626667073579"/>
      </right>
      <top style="medium">
        <color theme="0" tint="-0.34998626667073579"/>
      </top>
      <bottom/>
      <diagonal/>
    </border>
    <border>
      <left style="medium">
        <color rgb="FFA6A6A6"/>
      </left>
      <right style="medium">
        <color theme="0" tint="-0.34998626667073579"/>
      </right>
      <top style="thin">
        <color rgb="FFA6A6A6"/>
      </top>
      <bottom style="thick">
        <color theme="0" tint="-0.34998626667073579"/>
      </bottom>
      <diagonal/>
    </border>
    <border>
      <left style="medium">
        <color rgb="FFA6A6A6"/>
      </left>
      <right style="medium">
        <color theme="0" tint="-0.34998626667073579"/>
      </right>
      <top style="thin">
        <color rgb="FFA6A6A6"/>
      </top>
      <bottom style="thin">
        <color rgb="FFA6A6A6"/>
      </bottom>
      <diagonal/>
    </border>
    <border>
      <left style="medium">
        <color rgb="FFA6A6A6"/>
      </left>
      <right style="medium">
        <color theme="0" tint="-0.34998626667073579"/>
      </right>
      <top style="thin">
        <color rgb="FFA6A6A6"/>
      </top>
      <bottom style="thin">
        <color theme="0" tint="-0.34998626667073579"/>
      </bottom>
      <diagonal/>
    </border>
    <border>
      <left style="medium">
        <color rgb="FFA6A6A6"/>
      </left>
      <right style="medium">
        <color theme="0" tint="-0.34998626667073579"/>
      </right>
      <top style="thin">
        <color theme="0" tint="-0.34998626667073579"/>
      </top>
      <bottom style="thin">
        <color rgb="FFA6A6A6"/>
      </bottom>
      <diagonal/>
    </border>
    <border>
      <left style="medium">
        <color rgb="FFA6A6A6"/>
      </left>
      <right style="medium">
        <color theme="0" tint="-0.34998626667073579"/>
      </right>
      <top style="thin">
        <color rgb="FFA6A6A6"/>
      </top>
      <bottom/>
      <diagonal/>
    </border>
    <border>
      <left style="medium">
        <color theme="0" tint="-0.34998626667073579"/>
      </left>
      <right style="medium">
        <color theme="0" tint="-0.34998626667073579"/>
      </right>
      <top style="thin">
        <color rgb="FFA6A6A6"/>
      </top>
      <bottom style="thick">
        <color theme="0" tint="-0.34998626667073579"/>
      </bottom>
      <diagonal/>
    </border>
    <border>
      <left style="medium">
        <color theme="0" tint="-0.34998626667073579"/>
      </left>
      <right style="medium">
        <color theme="0" tint="-0.34998626667073579"/>
      </right>
      <top style="thin">
        <color rgb="FFA6A6A6"/>
      </top>
      <bottom style="thin">
        <color rgb="FFA6A6A6"/>
      </bottom>
      <diagonal/>
    </border>
    <border>
      <left style="medium">
        <color rgb="FFA6A6A6"/>
      </left>
      <right style="medium">
        <color rgb="FFA6A6A6"/>
      </right>
      <top style="thin">
        <color rgb="FFA6A6A6"/>
      </top>
      <bottom style="thin">
        <color rgb="FFA6A6A6"/>
      </bottom>
      <diagonal/>
    </border>
    <border>
      <left style="medium">
        <color rgb="FFA6A6A6"/>
      </left>
      <right/>
      <top style="thin">
        <color rgb="FFA6A6A6"/>
      </top>
      <bottom style="thin">
        <color rgb="FFA6A6A6"/>
      </bottom>
      <diagonal/>
    </border>
    <border>
      <left style="medium">
        <color rgb="FFA6A6A6"/>
      </left>
      <right style="thick">
        <color rgb="FFA6A6A6"/>
      </right>
      <top style="thin">
        <color rgb="FFA6A6A6"/>
      </top>
      <bottom style="thin">
        <color rgb="FFA6A6A6"/>
      </bottom>
      <diagonal/>
    </border>
    <border>
      <left style="thick">
        <color rgb="FFA6A6A6"/>
      </left>
      <right/>
      <top style="medium">
        <color rgb="FFA6A6A6"/>
      </top>
      <bottom/>
      <diagonal/>
    </border>
    <border diagonalUp="1">
      <left style="thick">
        <color theme="0" tint="-0.34998626667073579"/>
      </left>
      <right/>
      <top/>
      <bottom style="thick">
        <color theme="0" tint="-0.34998626667073579"/>
      </bottom>
      <diagonal style="thin">
        <color theme="0" tint="-0.34998626667073579"/>
      </diagonal>
    </border>
    <border>
      <left style="thin">
        <color theme="0" tint="-0.34998626667073579"/>
      </left>
      <right/>
      <top/>
      <bottom/>
      <diagonal/>
    </border>
    <border>
      <left/>
      <right style="medium">
        <color theme="0" tint="-0.34998626667073579"/>
      </right>
      <top style="thin">
        <color theme="0" tint="-0.34998626667073579"/>
      </top>
      <bottom/>
      <diagonal/>
    </border>
    <border>
      <left style="medium">
        <color theme="0" tint="-0.34998626667073579"/>
      </left>
      <right/>
      <top style="thick">
        <color theme="0" tint="-0.34998626667073579"/>
      </top>
      <bottom style="medium">
        <color theme="0" tint="-0.34998626667073579"/>
      </bottom>
      <diagonal/>
    </border>
    <border>
      <left/>
      <right/>
      <top style="thick">
        <color theme="0" tint="-0.34998626667073579"/>
      </top>
      <bottom style="medium">
        <color theme="0" tint="-0.34998626667073579"/>
      </bottom>
      <diagonal/>
    </border>
    <border>
      <left style="thick">
        <color theme="0" tint="-0.34998626667073579"/>
      </left>
      <right style="medium">
        <color theme="0" tint="-0.34998626667073579"/>
      </right>
      <top/>
      <bottom/>
      <diagonal/>
    </border>
    <border>
      <left style="thick">
        <color rgb="FFA6A6A6"/>
      </left>
      <right style="thin">
        <color rgb="FFA6A6A6"/>
      </right>
      <top style="medium">
        <color rgb="FFA6A6A6"/>
      </top>
      <bottom/>
      <diagonal/>
    </border>
    <border>
      <left style="thin">
        <color rgb="FFA6A6A6"/>
      </left>
      <right/>
      <top style="medium">
        <color theme="0" tint="-0.34998626667073579"/>
      </top>
      <bottom style="thin">
        <color rgb="FFA6A6A6"/>
      </bottom>
      <diagonal/>
    </border>
    <border>
      <left/>
      <right style="thin">
        <color theme="0" tint="-0.34998626667073579"/>
      </right>
      <top style="medium">
        <color theme="0" tint="-0.34998626667073579"/>
      </top>
      <bottom style="thin">
        <color rgb="FFA6A6A6"/>
      </bottom>
      <diagonal/>
    </border>
    <border>
      <left style="thick">
        <color theme="0" tint="-0.34998626667073579"/>
      </left>
      <right/>
      <top style="medium">
        <color theme="0" tint="-0.34998626667073579"/>
      </top>
      <bottom style="medium">
        <color rgb="FFA6A6A6"/>
      </bottom>
      <diagonal/>
    </border>
    <border>
      <left/>
      <right/>
      <top style="medium">
        <color theme="0" tint="-0.34998626667073579"/>
      </top>
      <bottom style="medium">
        <color rgb="FFA6A6A6"/>
      </bottom>
      <diagonal/>
    </border>
    <border>
      <left/>
      <right style="thick">
        <color rgb="FFA6A6A6"/>
      </right>
      <top style="medium">
        <color theme="0" tint="-0.34998626667073579"/>
      </top>
      <bottom/>
      <diagonal/>
    </border>
    <border>
      <left/>
      <right/>
      <top style="medium">
        <color theme="0" tint="-0.34998626667073579"/>
      </top>
      <bottom style="medium">
        <color theme="0" tint="-0.34998626667073579"/>
      </bottom>
      <diagonal/>
    </border>
    <border>
      <left/>
      <right style="thick">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style="thin">
        <color rgb="FFA6A6A6"/>
      </left>
      <right/>
      <top style="medium">
        <color theme="0" tint="-0.34998626667073579"/>
      </top>
      <bottom/>
      <diagonal/>
    </border>
    <border>
      <left style="thin">
        <color rgb="FFA6A6A6"/>
      </left>
      <right/>
      <top/>
      <bottom style="medium">
        <color theme="0" tint="-0.34998626667073579"/>
      </bottom>
      <diagonal/>
    </border>
    <border>
      <left style="thin">
        <color rgb="FFA6A6A6"/>
      </left>
      <right style="thin">
        <color rgb="FFA6A6A6"/>
      </right>
      <top style="medium">
        <color theme="0" tint="-0.34998626667073579"/>
      </top>
      <bottom/>
      <diagonal/>
    </border>
    <border>
      <left style="thin">
        <color rgb="FFA6A6A6"/>
      </left>
      <right/>
      <top style="thin">
        <color rgb="FFA6A6A6"/>
      </top>
      <bottom style="medium">
        <color rgb="FFA6A6A6"/>
      </bottom>
      <diagonal/>
    </border>
    <border>
      <left/>
      <right/>
      <top style="thin">
        <color rgb="FFA6A6A6"/>
      </top>
      <bottom style="medium">
        <color rgb="FFA6A6A6"/>
      </bottom>
      <diagonal/>
    </border>
    <border>
      <left/>
      <right style="thick">
        <color theme="0" tint="-0.34998626667073579"/>
      </right>
      <top/>
      <bottom style="medium">
        <color rgb="FFA6A6A6"/>
      </bottom>
      <diagonal/>
    </border>
    <border>
      <left style="thin">
        <color theme="0" tint="-0.34998626667073579"/>
      </left>
      <right style="thin">
        <color rgb="FFA6A6A6"/>
      </right>
      <top style="thin">
        <color rgb="FFA6A6A6"/>
      </top>
      <bottom style="thin">
        <color theme="0" tint="-0.34998626667073579"/>
      </bottom>
      <diagonal/>
    </border>
    <border>
      <left style="thin">
        <color theme="0" tint="-0.34998626667073579"/>
      </left>
      <right style="thin">
        <color rgb="FFA6A6A6"/>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top/>
      <bottom style="thick">
        <color rgb="FFA6A6A6"/>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top style="thick">
        <color theme="0" tint="-0.34998626667073579"/>
      </top>
      <bottom/>
      <diagonal/>
    </border>
    <border>
      <left style="thin">
        <color theme="0" tint="-0.34998626667073579"/>
      </left>
      <right/>
      <top style="thick">
        <color theme="0" tint="-0.34998626667073579"/>
      </top>
      <bottom style="thin">
        <color theme="0" tint="-0.34998626667073579"/>
      </bottom>
      <diagonal/>
    </border>
    <border>
      <left/>
      <right style="thin">
        <color theme="0" tint="-0.34998626667073579"/>
      </right>
      <top style="thick">
        <color theme="0" tint="-0.34998626667073579"/>
      </top>
      <bottom style="thin">
        <color theme="0" tint="-0.34998626667073579"/>
      </bottom>
      <diagonal/>
    </border>
    <border>
      <left style="thin">
        <color theme="0" tint="-0.499984740745262"/>
      </left>
      <right/>
      <top/>
      <bottom/>
      <diagonal/>
    </border>
    <border>
      <left/>
      <right style="medium">
        <color theme="0" tint="-0.34998626667073579"/>
      </right>
      <top/>
      <bottom style="thick">
        <color theme="0" tint="-0.34998626667073579"/>
      </bottom>
      <diagonal/>
    </border>
    <border>
      <left style="thick">
        <color theme="0" tint="-0.34998626667073579"/>
      </left>
      <right/>
      <top style="thick">
        <color theme="0" tint="-0.34998626667073579"/>
      </top>
      <bottom style="medium">
        <color rgb="FFA6A6A6"/>
      </bottom>
      <diagonal/>
    </border>
    <border>
      <left/>
      <right/>
      <top style="thick">
        <color theme="0" tint="-0.34998626667073579"/>
      </top>
      <bottom style="medium">
        <color rgb="FFA6A6A6"/>
      </bottom>
      <diagonal/>
    </border>
    <border>
      <left/>
      <right style="thick">
        <color theme="0" tint="-0.34998626667073579"/>
      </right>
      <top style="thick">
        <color theme="0" tint="-0.34998626667073579"/>
      </top>
      <bottom style="medium">
        <color rgb="FFA6A6A6"/>
      </bottom>
      <diagonal/>
    </border>
    <border>
      <left style="thin">
        <color theme="0" tint="-0.34998626667073579"/>
      </left>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right style="thick">
        <color theme="0" tint="-0.34998626667073579"/>
      </right>
      <top/>
      <bottom style="thin">
        <color rgb="FFA6A6A6"/>
      </bottom>
      <diagonal/>
    </border>
    <border>
      <left style="thick">
        <color rgb="FFA6A6A6"/>
      </left>
      <right style="thick">
        <color rgb="FFA6A6A6"/>
      </right>
      <top/>
      <bottom style="thick">
        <color rgb="FFA6A6A6"/>
      </bottom>
      <diagonal/>
    </border>
    <border>
      <left style="thick">
        <color rgb="FFA6A6A6"/>
      </left>
      <right style="thick">
        <color rgb="FFA6A6A6"/>
      </right>
      <top/>
      <bottom/>
      <diagonal/>
    </border>
    <border>
      <left style="thin">
        <color rgb="FFA6A6A6"/>
      </left>
      <right/>
      <top/>
      <bottom style="thick">
        <color rgb="FFA6A6A6"/>
      </bottom>
      <diagonal/>
    </border>
    <border>
      <left/>
      <right style="thin">
        <color theme="0" tint="-0.34998626667073579"/>
      </right>
      <top/>
      <bottom style="thick">
        <color rgb="FFA6A6A6"/>
      </bottom>
      <diagonal/>
    </border>
    <border>
      <left style="thin">
        <color theme="0" tint="-0.34998626667073579"/>
      </left>
      <right style="thin">
        <color theme="0" tint="-0.34998626667073579"/>
      </right>
      <top/>
      <bottom style="thick">
        <color rgb="FFA6A6A6"/>
      </bottom>
      <diagonal/>
    </border>
    <border>
      <left style="thin">
        <color theme="0" tint="-0.34998626667073579"/>
      </left>
      <right style="thin">
        <color theme="0" tint="-0.34998626667073579"/>
      </right>
      <top style="thin">
        <color theme="0" tint="-0.34998626667073579"/>
      </top>
      <bottom style="thin">
        <color rgb="FFA6A6A6"/>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bottom style="thin">
        <color rgb="FFA6A6A6"/>
      </bottom>
      <diagonal/>
    </border>
    <border>
      <left style="medium">
        <color rgb="FFA6A6A6"/>
      </left>
      <right style="medium">
        <color theme="0" tint="-0.34998626667073579"/>
      </right>
      <top style="medium">
        <color rgb="FFA6A6A6"/>
      </top>
      <bottom style="medium">
        <color rgb="FFA6A6A6"/>
      </bottom>
      <diagonal/>
    </border>
    <border>
      <left style="medium">
        <color rgb="FFA6A6A6"/>
      </left>
      <right style="medium">
        <color theme="0" tint="-0.34998626667073579"/>
      </right>
      <top/>
      <bottom style="thin">
        <color rgb="FFA6A6A6"/>
      </bottom>
      <diagonal/>
    </border>
    <border>
      <left/>
      <right style="thick">
        <color rgb="FFA6A6A6"/>
      </right>
      <top style="thin">
        <color rgb="FFA6A6A6"/>
      </top>
      <bottom style="medium">
        <color theme="0" tint="-0.34998626667073579"/>
      </bottom>
      <diagonal/>
    </border>
    <border>
      <left style="medium">
        <color theme="0" tint="-0.34998626667073579"/>
      </left>
      <right style="medium">
        <color theme="0" tint="-0.34998626667073579"/>
      </right>
      <top/>
      <bottom style="thin">
        <color theme="0" tint="-0.34998626667073579"/>
      </bottom>
      <diagonal/>
    </border>
    <border>
      <left style="thin">
        <color theme="0" tint="-0.34998626667073579"/>
      </left>
      <right/>
      <top style="thin">
        <color rgb="FFA6A6A6"/>
      </top>
      <bottom style="thin">
        <color theme="0" tint="-0.34998626667073579"/>
      </bottom>
      <diagonal/>
    </border>
    <border>
      <left/>
      <right/>
      <top style="thin">
        <color rgb="FFA6A6A6"/>
      </top>
      <bottom style="thin">
        <color theme="0" tint="-0.34998626667073579"/>
      </bottom>
      <diagonal/>
    </border>
    <border>
      <left/>
      <right style="thin">
        <color rgb="FFA6A6A6"/>
      </right>
      <top style="thin">
        <color rgb="FFA6A6A6"/>
      </top>
      <bottom style="thin">
        <color theme="0" tint="-0.34998626667073579"/>
      </bottom>
      <diagonal/>
    </border>
    <border>
      <left style="thin">
        <color rgb="FFA6A6A6"/>
      </left>
      <right style="thin">
        <color rgb="FFA6A6A6"/>
      </right>
      <top style="thin">
        <color rgb="FFA6A6A6"/>
      </top>
      <bottom style="thin">
        <color theme="0" tint="-0.34998626667073579"/>
      </bottom>
      <diagonal/>
    </border>
    <border>
      <left/>
      <right style="thin">
        <color rgb="FFA6A6A6"/>
      </right>
      <top style="thin">
        <color theme="0" tint="-0.34998626667073579"/>
      </top>
      <bottom style="thin">
        <color theme="0" tint="-0.34998626667073579"/>
      </bottom>
      <diagonal/>
    </border>
    <border>
      <left style="thin">
        <color rgb="FFA6A6A6"/>
      </left>
      <right style="thin">
        <color rgb="FFA6A6A6"/>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rgb="FFA6A6A6"/>
      </bottom>
      <diagonal/>
    </border>
    <border>
      <left/>
      <right/>
      <top style="thin">
        <color theme="0" tint="-0.34998626667073579"/>
      </top>
      <bottom style="thin">
        <color rgb="FFA6A6A6"/>
      </bottom>
      <diagonal/>
    </border>
    <border>
      <left/>
      <right style="thin">
        <color rgb="FFA6A6A6"/>
      </right>
      <top style="thin">
        <color theme="0" tint="-0.34998626667073579"/>
      </top>
      <bottom style="thin">
        <color rgb="FFA6A6A6"/>
      </bottom>
      <diagonal/>
    </border>
    <border>
      <left style="thin">
        <color rgb="FFA6A6A6"/>
      </left>
      <right style="thin">
        <color rgb="FFA6A6A6"/>
      </right>
      <top style="thin">
        <color theme="0" tint="-0.34998626667073579"/>
      </top>
      <bottom style="thin">
        <color rgb="FFA6A6A6"/>
      </bottom>
      <diagonal/>
    </border>
    <border>
      <left style="thick">
        <color rgb="FFA6A6A6"/>
      </left>
      <right/>
      <top style="thick">
        <color rgb="FFA6A6A6"/>
      </top>
      <bottom style="thin">
        <color rgb="FFA6A6A6"/>
      </bottom>
      <diagonal/>
    </border>
    <border>
      <left style="medium">
        <color rgb="FFA6A6A6"/>
      </left>
      <right style="thick">
        <color rgb="FFA6A6A6"/>
      </right>
      <top style="thick">
        <color rgb="FFA6A6A6"/>
      </top>
      <bottom/>
      <diagonal/>
    </border>
    <border>
      <left style="medium">
        <color rgb="FFA6A6A6"/>
      </left>
      <right style="thick">
        <color rgb="FFA6A6A6"/>
      </right>
      <top/>
      <bottom style="medium">
        <color rgb="FFA6A6A6"/>
      </bottom>
      <diagonal/>
    </border>
    <border>
      <left style="thin">
        <color theme="0" tint="-0.34998626667073579"/>
      </left>
      <right style="thin">
        <color rgb="FFA6A6A6"/>
      </right>
      <top style="thin">
        <color theme="0" tint="-0.34998626667073579"/>
      </top>
      <bottom/>
      <diagonal/>
    </border>
    <border>
      <left style="thin">
        <color rgb="FFA6A6A6"/>
      </left>
      <right/>
      <top style="medium">
        <color rgb="FFA6A6A6"/>
      </top>
      <bottom style="medium">
        <color rgb="FFA6A6A6"/>
      </bottom>
      <diagonal/>
    </border>
    <border>
      <left style="thin">
        <color rgb="FFA6A6A6"/>
      </left>
      <right style="thin">
        <color rgb="FFA6A6A6"/>
      </right>
      <top style="thick">
        <color rgb="FFA6A6A6"/>
      </top>
      <bottom style="thick">
        <color rgb="FFA6A6A6"/>
      </bottom>
      <diagonal/>
    </border>
    <border>
      <left/>
      <right style="thin">
        <color rgb="FFA6A6A6"/>
      </right>
      <top style="thick">
        <color rgb="FFA6A6A6"/>
      </top>
      <bottom style="thick">
        <color rgb="FFA6A6A6"/>
      </bottom>
      <diagonal/>
    </border>
    <border>
      <left style="medium">
        <color rgb="FFA6A6A6"/>
      </left>
      <right style="medium">
        <color rgb="FFA6A6A6"/>
      </right>
      <top/>
      <bottom style="medium">
        <color rgb="FFA6A6A6"/>
      </bottom>
      <diagonal/>
    </border>
    <border>
      <left style="medium">
        <color rgb="FFA6A6A6"/>
      </left>
      <right style="medium">
        <color rgb="FFA6A6A6"/>
      </right>
      <top style="thick">
        <color rgb="FFA6A6A6"/>
      </top>
      <bottom style="medium">
        <color rgb="FFA6A6A6"/>
      </bottom>
      <diagonal/>
    </border>
    <border>
      <left style="medium">
        <color rgb="FFA6A6A6"/>
      </left>
      <right style="medium">
        <color rgb="FFA6A6A6"/>
      </right>
      <top style="medium">
        <color rgb="FFA6A6A6"/>
      </top>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34998626667073579"/>
      </bottom>
      <diagonal/>
    </border>
    <border>
      <left/>
      <right style="medium">
        <color rgb="FFA6A6A6"/>
      </right>
      <top style="medium">
        <color rgb="FFA6A6A6"/>
      </top>
      <bottom/>
      <diagonal/>
    </border>
    <border>
      <left/>
      <right style="medium">
        <color rgb="FFA6A6A6"/>
      </right>
      <top/>
      <bottom style="medium">
        <color rgb="FFA6A6A6"/>
      </bottom>
      <diagonal/>
    </border>
    <border>
      <left style="medium">
        <color rgb="FFA6A6A6"/>
      </left>
      <right/>
      <top style="medium">
        <color rgb="FFA6A6A6"/>
      </top>
      <bottom/>
      <diagonal/>
    </border>
    <border>
      <left style="medium">
        <color rgb="FFA6A6A6"/>
      </left>
      <right/>
      <top/>
      <bottom style="medium">
        <color rgb="FFA6A6A6"/>
      </bottom>
      <diagonal/>
    </border>
    <border>
      <left/>
      <right style="medium">
        <color rgb="FFA6A6A6"/>
      </right>
      <top style="thick">
        <color rgb="FFA6A6A6"/>
      </top>
      <bottom style="medium">
        <color rgb="FFA6A6A6"/>
      </bottom>
      <diagonal/>
    </border>
    <border>
      <left style="thin">
        <color rgb="FFA6A6A6"/>
      </left>
      <right/>
      <top style="thick">
        <color rgb="FFA6A6A6"/>
      </top>
      <bottom style="thick">
        <color rgb="FFA6A6A6"/>
      </bottom>
      <diagonal/>
    </border>
    <border>
      <left style="thin">
        <color theme="0" tint="-0.34998626667073579"/>
      </left>
      <right/>
      <top style="thin">
        <color rgb="FFA6A6A6"/>
      </top>
      <bottom/>
      <diagonal/>
    </border>
    <border>
      <left/>
      <right/>
      <top style="thin">
        <color rgb="FFA6A6A6"/>
      </top>
      <bottom style="thick">
        <color theme="0" tint="-0.34998626667073579"/>
      </bottom>
      <diagonal/>
    </border>
    <border>
      <left style="thin">
        <color theme="0" tint="-0.34998626667073579"/>
      </left>
      <right/>
      <top/>
      <bottom style="thick">
        <color theme="0" tint="-0.34998626667073579"/>
      </bottom>
      <diagonal/>
    </border>
  </borders>
  <cellStyleXfs count="6">
    <xf numFmtId="0" fontId="0" fillId="0" borderId="0"/>
    <xf numFmtId="0" fontId="1" fillId="2" borderId="0" applyNumberFormat="0" applyBorder="0" applyAlignment="0" applyProtection="0"/>
    <xf numFmtId="0" fontId="2" fillId="0" borderId="0"/>
    <xf numFmtId="0" fontId="34" fillId="0" borderId="0"/>
    <xf numFmtId="0" fontId="2" fillId="0" borderId="0"/>
    <xf numFmtId="0" fontId="67" fillId="0" borderId="0" applyNumberFormat="0" applyFill="0" applyBorder="0" applyAlignment="0" applyProtection="0"/>
  </cellStyleXfs>
  <cellXfs count="1096">
    <xf numFmtId="0" fontId="0" fillId="0" borderId="0" xfId="0"/>
    <xf numFmtId="0" fontId="2" fillId="0" borderId="0" xfId="2" applyFill="1" applyBorder="1" applyAlignment="1">
      <alignment horizontal="left" vertical="top"/>
    </xf>
    <xf numFmtId="0" fontId="2" fillId="0" borderId="0" xfId="2" applyFont="1" applyFill="1" applyBorder="1" applyAlignment="1">
      <alignment horizontal="left" vertical="top"/>
    </xf>
    <xf numFmtId="0" fontId="3" fillId="0" borderId="0" xfId="2" applyFont="1" applyFill="1" applyBorder="1" applyAlignment="1">
      <alignment horizontal="left" vertical="top"/>
    </xf>
    <xf numFmtId="0" fontId="3" fillId="0" borderId="0" xfId="2" applyFont="1" applyFill="1" applyBorder="1" applyAlignment="1">
      <alignment horizontal="left" vertical="center"/>
    </xf>
    <xf numFmtId="0" fontId="4" fillId="0" borderId="0" xfId="2" applyFont="1" applyFill="1" applyBorder="1" applyAlignment="1">
      <alignment horizontal="left" vertical="top"/>
    </xf>
    <xf numFmtId="0" fontId="4" fillId="0" borderId="0" xfId="2" applyFont="1" applyFill="1" applyBorder="1" applyAlignment="1">
      <alignment horizontal="left" vertical="center"/>
    </xf>
    <xf numFmtId="0" fontId="2" fillId="7" borderId="0" xfId="2" applyFill="1" applyBorder="1" applyAlignment="1">
      <alignment horizontal="left" vertical="top"/>
    </xf>
    <xf numFmtId="0" fontId="14" fillId="0" borderId="0" xfId="2" applyFont="1" applyFill="1" applyBorder="1" applyAlignment="1">
      <alignment vertical="center" wrapText="1"/>
    </xf>
    <xf numFmtId="0" fontId="7" fillId="4" borderId="17" xfId="2" applyFont="1" applyFill="1" applyBorder="1" applyAlignment="1">
      <alignment vertical="center" wrapText="1"/>
    </xf>
    <xf numFmtId="0" fontId="6" fillId="4" borderId="17" xfId="2" applyFont="1" applyFill="1" applyBorder="1" applyAlignment="1">
      <alignment horizontal="left" vertical="center" wrapText="1"/>
    </xf>
    <xf numFmtId="0" fontId="6" fillId="4" borderId="20" xfId="2" applyFont="1" applyFill="1" applyBorder="1" applyAlignment="1">
      <alignment vertical="center" wrapText="1"/>
    </xf>
    <xf numFmtId="0" fontId="6" fillId="4" borderId="1" xfId="2" applyFont="1" applyFill="1" applyBorder="1" applyAlignment="1">
      <alignment vertical="center" wrapText="1"/>
    </xf>
    <xf numFmtId="0" fontId="7" fillId="4" borderId="3" xfId="2" applyFont="1" applyFill="1" applyBorder="1" applyAlignment="1">
      <alignment vertical="center" wrapText="1"/>
    </xf>
    <xf numFmtId="0" fontId="7" fillId="4" borderId="4" xfId="2" applyFont="1" applyFill="1" applyBorder="1" applyAlignment="1">
      <alignment vertical="center" wrapText="1"/>
    </xf>
    <xf numFmtId="0" fontId="6" fillId="4" borderId="17" xfId="2" applyFont="1" applyFill="1" applyBorder="1" applyAlignment="1">
      <alignment vertical="center" wrapText="1"/>
    </xf>
    <xf numFmtId="164" fontId="7" fillId="4" borderId="19" xfId="2" applyNumberFormat="1" applyFont="1" applyFill="1" applyBorder="1" applyAlignment="1">
      <alignment vertical="center" wrapText="1"/>
    </xf>
    <xf numFmtId="0" fontId="7" fillId="4" borderId="2" xfId="2" applyFont="1" applyFill="1" applyBorder="1" applyAlignment="1">
      <alignment vertical="center" wrapText="1"/>
    </xf>
    <xf numFmtId="0" fontId="6" fillId="4" borderId="4" xfId="2" applyFont="1" applyFill="1" applyBorder="1" applyAlignment="1">
      <alignment vertical="center" wrapText="1"/>
    </xf>
    <xf numFmtId="0" fontId="7" fillId="4" borderId="20" xfId="2" applyFont="1" applyFill="1" applyBorder="1" applyAlignment="1">
      <alignment horizontal="center" vertical="center" wrapText="1"/>
    </xf>
    <xf numFmtId="0" fontId="10" fillId="0" borderId="27" xfId="2" applyFont="1" applyFill="1" applyBorder="1" applyAlignment="1">
      <alignment horizontal="center" vertical="center" wrapText="1"/>
    </xf>
    <xf numFmtId="0" fontId="3" fillId="0" borderId="0" xfId="2" applyFont="1" applyFill="1" applyBorder="1" applyAlignment="1">
      <alignment horizontal="center"/>
    </xf>
    <xf numFmtId="0" fontId="3" fillId="0" borderId="0" xfId="2" applyFont="1" applyFill="1" applyBorder="1" applyAlignment="1">
      <alignment horizontal="left" vertical="top" wrapText="1"/>
    </xf>
    <xf numFmtId="0" fontId="3" fillId="0" borderId="0" xfId="2" applyFont="1" applyFill="1" applyBorder="1" applyAlignment="1">
      <alignment horizontal="center" vertical="top"/>
    </xf>
    <xf numFmtId="0" fontId="3" fillId="0" borderId="0" xfId="2" applyFont="1" applyFill="1" applyBorder="1" applyAlignment="1">
      <alignment horizontal="center" vertical="center"/>
    </xf>
    <xf numFmtId="0" fontId="3" fillId="0" borderId="0" xfId="2" applyFont="1" applyFill="1" applyBorder="1" applyAlignment="1">
      <alignment horizontal="left" vertical="center" wrapText="1"/>
    </xf>
    <xf numFmtId="0" fontId="22" fillId="7" borderId="0" xfId="2" applyFont="1" applyFill="1" applyBorder="1" applyAlignment="1">
      <alignment horizontal="left" vertical="top"/>
    </xf>
    <xf numFmtId="0" fontId="11" fillId="0" borderId="0" xfId="2" applyFont="1" applyFill="1" applyBorder="1" applyAlignment="1">
      <alignment horizontal="center" vertical="center" wrapText="1"/>
    </xf>
    <xf numFmtId="0" fontId="25" fillId="11" borderId="23" xfId="2" applyFont="1" applyFill="1" applyBorder="1" applyAlignment="1">
      <alignment vertical="center" wrapText="1"/>
    </xf>
    <xf numFmtId="164" fontId="25" fillId="10" borderId="4" xfId="2" applyNumberFormat="1" applyFont="1" applyFill="1" applyBorder="1" applyAlignment="1">
      <alignment horizontal="center" vertical="center" wrapText="1"/>
    </xf>
    <xf numFmtId="0" fontId="25" fillId="10" borderId="17" xfId="2" applyFont="1" applyFill="1" applyBorder="1" applyAlignment="1">
      <alignment horizontal="center" vertical="center" wrapText="1"/>
    </xf>
    <xf numFmtId="0" fontId="29" fillId="10" borderId="17" xfId="2" applyFont="1" applyFill="1" applyBorder="1" applyAlignment="1">
      <alignment horizontal="right" vertical="center" wrapText="1"/>
    </xf>
    <xf numFmtId="0" fontId="28" fillId="10" borderId="2" xfId="2" applyFont="1" applyFill="1" applyBorder="1" applyAlignment="1">
      <alignment vertical="center" wrapText="1"/>
    </xf>
    <xf numFmtId="0" fontId="28" fillId="10" borderId="4" xfId="2" applyFont="1" applyFill="1" applyBorder="1" applyAlignment="1">
      <alignment vertical="center" wrapText="1"/>
    </xf>
    <xf numFmtId="0" fontId="29" fillId="10" borderId="20" xfId="2" applyFont="1" applyFill="1" applyBorder="1" applyAlignment="1">
      <alignment vertical="center" wrapText="1"/>
    </xf>
    <xf numFmtId="0" fontId="10" fillId="4" borderId="29" xfId="2" applyFont="1" applyFill="1" applyBorder="1" applyAlignment="1">
      <alignment vertical="center" wrapText="1"/>
    </xf>
    <xf numFmtId="0" fontId="10" fillId="4" borderId="42" xfId="2" applyFont="1" applyFill="1" applyBorder="1" applyAlignment="1">
      <alignment vertical="center" wrapText="1"/>
    </xf>
    <xf numFmtId="0" fontId="18" fillId="8" borderId="1" xfId="2" applyFont="1" applyFill="1" applyBorder="1" applyAlignment="1">
      <alignment horizontal="right" vertical="center" wrapText="1"/>
    </xf>
    <xf numFmtId="0" fontId="6" fillId="4" borderId="21" xfId="2" applyFont="1" applyFill="1" applyBorder="1" applyAlignment="1">
      <alignment vertical="center" wrapText="1"/>
    </xf>
    <xf numFmtId="0" fontId="6" fillId="4" borderId="31" xfId="2" applyFont="1" applyFill="1" applyBorder="1" applyAlignment="1">
      <alignment vertical="center" wrapText="1"/>
    </xf>
    <xf numFmtId="0" fontId="6" fillId="4" borderId="26" xfId="2" applyFont="1" applyFill="1" applyBorder="1" applyAlignment="1">
      <alignment vertical="center" wrapText="1"/>
    </xf>
    <xf numFmtId="0" fontId="7" fillId="4" borderId="20" xfId="2" applyFont="1" applyFill="1" applyBorder="1" applyAlignment="1">
      <alignment vertical="center" wrapText="1"/>
    </xf>
    <xf numFmtId="0" fontId="5" fillId="0" borderId="0" xfId="2" applyFont="1" applyFill="1" applyBorder="1" applyAlignment="1">
      <alignment vertical="center"/>
    </xf>
    <xf numFmtId="0" fontId="2" fillId="0" borderId="0" xfId="0" applyFont="1" applyFill="1" applyBorder="1" applyAlignment="1">
      <alignment horizontal="left" vertical="top"/>
    </xf>
    <xf numFmtId="0" fontId="4" fillId="0" borderId="0" xfId="0" applyFont="1" applyFill="1" applyBorder="1" applyAlignment="1">
      <alignment horizontal="left" vertical="center"/>
    </xf>
    <xf numFmtId="0" fontId="2" fillId="0" borderId="0" xfId="2" applyFill="1" applyBorder="1" applyAlignment="1">
      <alignment horizontal="left" vertical="top" wrapText="1"/>
    </xf>
    <xf numFmtId="0" fontId="2" fillId="0" borderId="0" xfId="2" applyFill="1" applyBorder="1" applyAlignment="1">
      <alignment horizontal="left" vertical="top"/>
    </xf>
    <xf numFmtId="0" fontId="4" fillId="0" borderId="0" xfId="0" applyFont="1" applyFill="1" applyBorder="1" applyAlignment="1">
      <alignment horizontal="left" vertical="top" wrapText="1"/>
    </xf>
    <xf numFmtId="0" fontId="37" fillId="0" borderId="0" xfId="2" applyFont="1" applyFill="1" applyBorder="1" applyAlignment="1">
      <alignment horizontal="left" vertical="top"/>
    </xf>
    <xf numFmtId="0" fontId="38" fillId="0" borderId="0" xfId="2" applyFont="1" applyFill="1" applyBorder="1" applyAlignment="1">
      <alignment horizontal="center" vertical="top"/>
    </xf>
    <xf numFmtId="0" fontId="2" fillId="0" borderId="0" xfId="2" applyFill="1" applyBorder="1" applyAlignment="1">
      <alignment horizontal="left" vertical="top"/>
    </xf>
    <xf numFmtId="0" fontId="10" fillId="8" borderId="30" xfId="2" applyFont="1" applyFill="1" applyBorder="1" applyAlignment="1">
      <alignment horizontal="center" vertical="center" wrapText="1"/>
    </xf>
    <xf numFmtId="0" fontId="10" fillId="8" borderId="43" xfId="2" applyFont="1" applyFill="1" applyBorder="1" applyAlignment="1">
      <alignment horizontal="center" vertical="center" wrapText="1"/>
    </xf>
    <xf numFmtId="0" fontId="10" fillId="8" borderId="17" xfId="2" applyFont="1" applyFill="1" applyBorder="1" applyAlignment="1">
      <alignment horizontal="center" vertical="center" wrapText="1"/>
    </xf>
    <xf numFmtId="0" fontId="10" fillId="4" borderId="17" xfId="2" applyFont="1" applyFill="1" applyBorder="1" applyAlignment="1">
      <alignment horizontal="center" vertical="center" wrapText="1"/>
    </xf>
    <xf numFmtId="0" fontId="6" fillId="4" borderId="51" xfId="2" applyFont="1" applyFill="1" applyBorder="1" applyAlignment="1">
      <alignment vertical="center" wrapText="1"/>
    </xf>
    <xf numFmtId="4" fontId="10" fillId="0" borderId="27" xfId="2" applyNumberFormat="1" applyFont="1" applyFill="1" applyBorder="1" applyAlignment="1" applyProtection="1">
      <alignment vertical="center" wrapText="1"/>
      <protection locked="0"/>
    </xf>
    <xf numFmtId="4" fontId="6" fillId="4" borderId="40" xfId="0" applyNumberFormat="1" applyFont="1" applyFill="1" applyBorder="1" applyAlignment="1">
      <alignment horizontal="right" vertical="center" wrapText="1"/>
    </xf>
    <xf numFmtId="4" fontId="7" fillId="4" borderId="1" xfId="2" applyNumberFormat="1" applyFont="1" applyFill="1" applyBorder="1" applyAlignment="1">
      <alignment vertical="center" wrapText="1"/>
    </xf>
    <xf numFmtId="4" fontId="15" fillId="5" borderId="17" xfId="2" applyNumberFormat="1" applyFont="1" applyFill="1" applyBorder="1" applyAlignment="1">
      <alignment vertical="center" wrapText="1"/>
    </xf>
    <xf numFmtId="4" fontId="24" fillId="9" borderId="37" xfId="2" applyNumberFormat="1" applyFont="1" applyFill="1" applyBorder="1" applyAlignment="1">
      <alignment horizontal="right" vertical="center" wrapText="1"/>
    </xf>
    <xf numFmtId="4" fontId="25" fillId="11" borderId="23" xfId="2" applyNumberFormat="1" applyFont="1" applyFill="1" applyBorder="1" applyAlignment="1">
      <alignment vertical="center" wrapText="1"/>
    </xf>
    <xf numFmtId="0" fontId="29" fillId="10" borderId="19" xfId="2" applyFont="1" applyFill="1" applyBorder="1" applyAlignment="1">
      <alignment vertical="center" wrapText="1"/>
    </xf>
    <xf numFmtId="4" fontId="25" fillId="10" borderId="17" xfId="2" applyNumberFormat="1" applyFont="1" applyFill="1" applyBorder="1" applyAlignment="1">
      <alignment vertical="center" wrapText="1"/>
    </xf>
    <xf numFmtId="0" fontId="7" fillId="7" borderId="28" xfId="2" applyFont="1" applyFill="1" applyBorder="1" applyAlignment="1" applyProtection="1">
      <alignment vertical="center" wrapText="1"/>
      <protection locked="0"/>
    </xf>
    <xf numFmtId="0" fontId="10" fillId="7" borderId="17" xfId="2" applyFont="1" applyFill="1" applyBorder="1" applyAlignment="1" applyProtection="1">
      <alignment horizontal="right" vertical="center" wrapText="1"/>
      <protection locked="0"/>
    </xf>
    <xf numFmtId="4" fontId="10" fillId="0" borderId="36" xfId="2" applyNumberFormat="1" applyFont="1" applyFill="1" applyBorder="1" applyAlignment="1" applyProtection="1">
      <alignment vertical="center" wrapText="1"/>
      <protection locked="0"/>
    </xf>
    <xf numFmtId="0" fontId="10" fillId="0" borderId="27" xfId="2" applyFont="1" applyFill="1" applyBorder="1" applyAlignment="1" applyProtection="1">
      <alignment horizontal="left" vertical="center" wrapText="1"/>
      <protection locked="0"/>
    </xf>
    <xf numFmtId="0" fontId="10" fillId="0" borderId="36" xfId="2" applyFont="1" applyFill="1" applyBorder="1" applyAlignment="1" applyProtection="1">
      <alignment horizontal="left" vertical="center" wrapText="1"/>
      <protection locked="0"/>
    </xf>
    <xf numFmtId="0" fontId="10" fillId="7" borderId="17" xfId="2" applyFont="1" applyFill="1" applyBorder="1" applyAlignment="1" applyProtection="1">
      <alignment vertical="center" wrapText="1"/>
      <protection locked="0"/>
    </xf>
    <xf numFmtId="4" fontId="10" fillId="0" borderId="1" xfId="2" applyNumberFormat="1" applyFont="1" applyFill="1" applyBorder="1" applyAlignment="1" applyProtection="1">
      <alignment vertical="center" wrapText="1"/>
      <protection locked="0"/>
    </xf>
    <xf numFmtId="0" fontId="6" fillId="4" borderId="20" xfId="2" applyFont="1" applyFill="1" applyBorder="1" applyAlignment="1">
      <alignment horizontal="left" vertical="center" wrapText="1"/>
    </xf>
    <xf numFmtId="0" fontId="10" fillId="4" borderId="17" xfId="2" applyFont="1" applyFill="1" applyBorder="1" applyAlignment="1">
      <alignment horizontal="center" vertical="center" wrapText="1"/>
    </xf>
    <xf numFmtId="0" fontId="10" fillId="7" borderId="17" xfId="2" applyFont="1" applyFill="1" applyBorder="1" applyAlignment="1" applyProtection="1">
      <alignment horizontal="left" vertical="center" wrapText="1"/>
      <protection locked="0"/>
    </xf>
    <xf numFmtId="4" fontId="10" fillId="0" borderId="17" xfId="2" applyNumberFormat="1" applyFont="1" applyFill="1" applyBorder="1" applyAlignment="1" applyProtection="1">
      <alignment horizontal="right" vertical="center" wrapText="1"/>
      <protection locked="0"/>
    </xf>
    <xf numFmtId="164" fontId="10" fillId="0" borderId="17" xfId="2" applyNumberFormat="1" applyFont="1" applyFill="1" applyBorder="1" applyAlignment="1" applyProtection="1">
      <alignment horizontal="right" vertical="center" wrapText="1"/>
      <protection locked="0"/>
    </xf>
    <xf numFmtId="9" fontId="10" fillId="0" borderId="17" xfId="2" applyNumberFormat="1" applyFont="1" applyFill="1" applyBorder="1" applyAlignment="1" applyProtection="1">
      <alignment horizontal="right" vertical="center" wrapText="1"/>
      <protection locked="0"/>
    </xf>
    <xf numFmtId="164" fontId="10" fillId="7" borderId="19" xfId="2" applyNumberFormat="1" applyFont="1" applyFill="1" applyBorder="1" applyAlignment="1" applyProtection="1">
      <alignment horizontal="left" vertical="top" wrapText="1"/>
      <protection locked="0"/>
    </xf>
    <xf numFmtId="0" fontId="4" fillId="0" borderId="17" xfId="2" applyFont="1" applyFill="1" applyBorder="1" applyAlignment="1" applyProtection="1">
      <alignment horizontal="left" vertical="top" wrapText="1"/>
      <protection locked="0"/>
    </xf>
    <xf numFmtId="4" fontId="10" fillId="0" borderId="30" xfId="2" applyNumberFormat="1" applyFont="1" applyFill="1" applyBorder="1" applyAlignment="1" applyProtection="1">
      <alignment vertical="center" wrapText="1"/>
      <protection locked="0"/>
    </xf>
    <xf numFmtId="0" fontId="6" fillId="4" borderId="18" xfId="2" applyFont="1" applyFill="1" applyBorder="1" applyAlignment="1">
      <alignment vertical="center" wrapText="1"/>
    </xf>
    <xf numFmtId="4" fontId="25" fillId="0" borderId="23" xfId="2" applyNumberFormat="1" applyFont="1" applyFill="1" applyBorder="1" applyAlignment="1" applyProtection="1">
      <alignment horizontal="right" vertical="center" wrapText="1"/>
      <protection locked="0"/>
    </xf>
    <xf numFmtId="4" fontId="26" fillId="9" borderId="23" xfId="2" applyNumberFormat="1" applyFont="1" applyFill="1" applyBorder="1" applyAlignment="1">
      <alignment horizontal="right" vertical="center" wrapText="1"/>
    </xf>
    <xf numFmtId="0" fontId="0" fillId="0" borderId="0" xfId="0"/>
    <xf numFmtId="0" fontId="3" fillId="0" borderId="0" xfId="2" applyFont="1" applyFill="1" applyBorder="1" applyAlignment="1">
      <alignment horizontal="left" vertical="center" wrapText="1"/>
    </xf>
    <xf numFmtId="0" fontId="9" fillId="6" borderId="13" xfId="2" applyFont="1" applyFill="1" applyBorder="1" applyAlignment="1">
      <alignment horizontal="center" vertical="center" wrapText="1"/>
    </xf>
    <xf numFmtId="0" fontId="2" fillId="0" borderId="0" xfId="2" applyFill="1" applyBorder="1" applyAlignment="1">
      <alignment horizontal="left" vertical="center" wrapText="1"/>
    </xf>
    <xf numFmtId="0" fontId="3" fillId="0" borderId="0" xfId="2" applyFont="1" applyFill="1" applyBorder="1" applyAlignment="1">
      <alignment horizontal="left" vertical="center" wrapText="1" indent="2"/>
    </xf>
    <xf numFmtId="0" fontId="2" fillId="0" borderId="0" xfId="2" applyFont="1" applyFill="1" applyBorder="1" applyAlignment="1">
      <alignment horizontal="left" vertical="top"/>
    </xf>
    <xf numFmtId="0" fontId="2" fillId="0" borderId="0" xfId="2" applyFont="1" applyFill="1" applyBorder="1" applyAlignment="1">
      <alignment horizontal="left" vertical="top"/>
    </xf>
    <xf numFmtId="0" fontId="3" fillId="0" borderId="0" xfId="2" applyFont="1" applyFill="1" applyBorder="1" applyAlignment="1">
      <alignment horizontal="left" vertical="top"/>
    </xf>
    <xf numFmtId="0" fontId="2" fillId="0" borderId="0" xfId="2" applyFont="1" applyFill="1" applyBorder="1" applyAlignment="1">
      <alignment horizontal="left" vertical="top"/>
    </xf>
    <xf numFmtId="0" fontId="3" fillId="0" borderId="0" xfId="2" applyFont="1" applyFill="1" applyBorder="1" applyAlignment="1">
      <alignment horizontal="left" vertical="center"/>
    </xf>
    <xf numFmtId="0" fontId="3" fillId="0" borderId="74" xfId="2" applyFont="1" applyFill="1" applyBorder="1" applyAlignment="1">
      <alignment horizontal="center" vertical="center"/>
    </xf>
    <xf numFmtId="0" fontId="3" fillId="0" borderId="75" xfId="2" applyFont="1" applyFill="1" applyBorder="1" applyAlignment="1">
      <alignment horizontal="center"/>
    </xf>
    <xf numFmtId="0" fontId="3" fillId="0" borderId="76" xfId="2" applyFont="1" applyFill="1" applyBorder="1" applyAlignment="1">
      <alignment horizontal="center" vertical="center"/>
    </xf>
    <xf numFmtId="0" fontId="3" fillId="0" borderId="78" xfId="2" applyFont="1" applyFill="1" applyBorder="1" applyAlignment="1">
      <alignment horizontal="center"/>
    </xf>
    <xf numFmtId="0" fontId="33" fillId="6" borderId="79" xfId="2" applyFont="1" applyFill="1" applyBorder="1" applyAlignment="1">
      <alignment horizontal="center" vertical="center" wrapText="1"/>
    </xf>
    <xf numFmtId="0" fontId="33" fillId="6" borderId="80" xfId="2" applyFont="1" applyFill="1" applyBorder="1" applyAlignment="1">
      <alignment horizontal="center" vertical="center" wrapText="1"/>
    </xf>
    <xf numFmtId="0" fontId="33" fillId="6" borderId="81" xfId="2" applyFont="1" applyFill="1" applyBorder="1" applyAlignment="1">
      <alignment horizontal="center" vertical="center" wrapText="1"/>
    </xf>
    <xf numFmtId="0" fontId="2" fillId="0" borderId="0" xfId="2" applyFill="1" applyBorder="1" applyAlignment="1">
      <alignment horizontal="left" vertical="top"/>
    </xf>
    <xf numFmtId="0" fontId="2" fillId="6" borderId="63" xfId="2" applyFill="1" applyBorder="1" applyAlignment="1">
      <alignment vertical="top"/>
    </xf>
    <xf numFmtId="0" fontId="2" fillId="6" borderId="0" xfId="2" applyFill="1" applyBorder="1" applyAlignment="1">
      <alignment vertical="top"/>
    </xf>
    <xf numFmtId="0" fontId="36" fillId="6" borderId="88" xfId="2" applyFont="1" applyFill="1" applyBorder="1" applyAlignment="1">
      <alignment horizontal="left" vertical="top"/>
    </xf>
    <xf numFmtId="0" fontId="45" fillId="6" borderId="63" xfId="2" applyFont="1" applyFill="1" applyBorder="1" applyAlignment="1">
      <alignment horizontal="center" vertical="center"/>
    </xf>
    <xf numFmtId="0" fontId="2" fillId="6" borderId="67" xfId="2" applyFill="1" applyBorder="1" applyAlignment="1">
      <alignment vertical="top"/>
    </xf>
    <xf numFmtId="0" fontId="13" fillId="6" borderId="59" xfId="2" applyFont="1" applyFill="1" applyBorder="1" applyAlignment="1">
      <alignment vertical="center"/>
    </xf>
    <xf numFmtId="0" fontId="13" fillId="6" borderId="61" xfId="2" applyFont="1" applyFill="1" applyBorder="1" applyAlignment="1">
      <alignment vertical="center"/>
    </xf>
    <xf numFmtId="0" fontId="13" fillId="6" borderId="60" xfId="2" applyFont="1" applyFill="1" applyBorder="1" applyAlignment="1">
      <alignment vertical="center"/>
    </xf>
    <xf numFmtId="0" fontId="3" fillId="0" borderId="89" xfId="2" applyFont="1" applyFill="1" applyBorder="1" applyAlignment="1">
      <alignment horizontal="center" vertical="top"/>
    </xf>
    <xf numFmtId="0" fontId="43" fillId="0" borderId="90" xfId="2" applyFont="1" applyFill="1" applyBorder="1" applyAlignment="1">
      <alignment horizontal="center" vertical="top"/>
    </xf>
    <xf numFmtId="0" fontId="45" fillId="6" borderId="91" xfId="2" applyFont="1" applyFill="1" applyBorder="1" applyAlignment="1">
      <alignment horizontal="center" vertical="top"/>
    </xf>
    <xf numFmtId="0" fontId="45" fillId="6" borderId="92" xfId="2" applyFont="1" applyFill="1" applyBorder="1" applyAlignment="1">
      <alignment horizontal="center" vertical="top"/>
    </xf>
    <xf numFmtId="0" fontId="2" fillId="0" borderId="0" xfId="2" applyFill="1" applyBorder="1" applyAlignment="1">
      <alignment horizontal="left" vertical="top"/>
    </xf>
    <xf numFmtId="0" fontId="36" fillId="6" borderId="88" xfId="4" applyFont="1" applyFill="1" applyBorder="1" applyAlignment="1">
      <alignment horizontal="left" vertical="top"/>
    </xf>
    <xf numFmtId="0" fontId="45" fillId="6" borderId="63" xfId="4" applyFont="1" applyFill="1" applyBorder="1" applyAlignment="1">
      <alignment horizontal="center" vertical="center" wrapText="1"/>
    </xf>
    <xf numFmtId="0" fontId="2" fillId="6" borderId="63" xfId="4" applyFill="1" applyBorder="1" applyAlignment="1">
      <alignment vertical="top"/>
    </xf>
    <xf numFmtId="0" fontId="2" fillId="6" borderId="0" xfId="4" applyFill="1" applyBorder="1" applyAlignment="1">
      <alignment vertical="top"/>
    </xf>
    <xf numFmtId="0" fontId="2" fillId="6" borderId="67" xfId="4" applyFill="1" applyBorder="1" applyAlignment="1">
      <alignment vertical="top"/>
    </xf>
    <xf numFmtId="4" fontId="10" fillId="0" borderId="27" xfId="2" applyNumberFormat="1" applyFont="1" applyFill="1" applyBorder="1" applyAlignment="1" applyProtection="1">
      <alignment horizontal="right" vertical="center" wrapText="1"/>
      <protection locked="0"/>
    </xf>
    <xf numFmtId="0" fontId="6" fillId="4" borderId="31" xfId="2" applyFont="1" applyFill="1" applyBorder="1" applyAlignment="1">
      <alignment horizontal="left" vertical="center" wrapText="1"/>
    </xf>
    <xf numFmtId="0" fontId="10" fillId="4" borderId="19" xfId="0" applyFont="1" applyFill="1" applyBorder="1" applyAlignment="1">
      <alignment horizontal="left" vertical="center" wrapText="1"/>
    </xf>
    <xf numFmtId="0" fontId="7" fillId="4" borderId="17" xfId="2" applyFont="1" applyFill="1" applyBorder="1" applyAlignment="1" applyProtection="1">
      <alignment horizontal="left" vertical="center" wrapText="1"/>
      <protection locked="0"/>
    </xf>
    <xf numFmtId="0" fontId="2" fillId="0" borderId="82" xfId="2" applyFill="1" applyBorder="1" applyAlignment="1">
      <alignment horizontal="left" vertical="top"/>
    </xf>
    <xf numFmtId="4" fontId="18" fillId="4" borderId="1" xfId="2" applyNumberFormat="1" applyFont="1" applyFill="1" applyBorder="1" applyAlignment="1">
      <alignment vertical="center" wrapText="1"/>
    </xf>
    <xf numFmtId="0" fontId="2" fillId="0" borderId="0" xfId="2" applyFill="1" applyBorder="1" applyAlignment="1">
      <alignment horizontal="left" vertical="top"/>
    </xf>
    <xf numFmtId="0" fontId="3" fillId="0" borderId="0" xfId="2" applyFont="1" applyFill="1" applyBorder="1" applyAlignment="1">
      <alignment horizontal="left" vertical="center"/>
    </xf>
    <xf numFmtId="0" fontId="2" fillId="0" borderId="0" xfId="2" applyFill="1" applyBorder="1" applyAlignment="1">
      <alignment horizontal="left" vertical="top" wrapText="1"/>
    </xf>
    <xf numFmtId="16" fontId="2" fillId="0" borderId="0" xfId="2" quotePrefix="1" applyNumberFormat="1" applyFill="1" applyBorder="1" applyAlignment="1">
      <alignment horizontal="left" vertical="top" wrapText="1"/>
    </xf>
    <xf numFmtId="0" fontId="50" fillId="0" borderId="0" xfId="2" applyFont="1" applyFill="1" applyBorder="1" applyAlignment="1">
      <alignment horizontal="left" vertical="top"/>
    </xf>
    <xf numFmtId="0" fontId="51" fillId="0" borderId="0" xfId="2" applyFont="1" applyFill="1" applyBorder="1" applyAlignment="1">
      <alignment horizontal="left" vertical="top"/>
    </xf>
    <xf numFmtId="0" fontId="10" fillId="8" borderId="1" xfId="2" applyFont="1" applyFill="1" applyBorder="1" applyAlignment="1">
      <alignment horizontal="center" vertical="center" wrapText="1"/>
    </xf>
    <xf numFmtId="49" fontId="6" fillId="4" borderId="4" xfId="2" applyNumberFormat="1" applyFont="1" applyFill="1" applyBorder="1" applyAlignment="1">
      <alignment vertical="center" wrapText="1"/>
    </xf>
    <xf numFmtId="0" fontId="6" fillId="4" borderId="21" xfId="2" applyFont="1" applyFill="1" applyBorder="1" applyAlignment="1">
      <alignment vertical="center"/>
    </xf>
    <xf numFmtId="0" fontId="6" fillId="4" borderId="20" xfId="2" applyFont="1" applyFill="1" applyBorder="1" applyAlignment="1">
      <alignment vertical="center"/>
    </xf>
    <xf numFmtId="0" fontId="7" fillId="4" borderId="41" xfId="2" applyFont="1" applyFill="1" applyBorder="1" applyAlignment="1">
      <alignment vertical="center" wrapText="1"/>
    </xf>
    <xf numFmtId="0" fontId="3" fillId="0" borderId="73" xfId="2" applyFont="1" applyFill="1" applyBorder="1" applyAlignment="1" applyProtection="1">
      <alignment horizontal="left" vertical="center" wrapText="1"/>
      <protection locked="0"/>
    </xf>
    <xf numFmtId="0" fontId="3" fillId="0" borderId="73" xfId="2" applyFont="1" applyFill="1" applyBorder="1" applyAlignment="1" applyProtection="1">
      <alignment horizontal="center" vertical="center"/>
      <protection locked="0"/>
    </xf>
    <xf numFmtId="0" fontId="3" fillId="0" borderId="77" xfId="2" applyFont="1" applyFill="1" applyBorder="1" applyAlignment="1" applyProtection="1">
      <alignment horizontal="left" vertical="center" wrapText="1"/>
      <protection locked="0"/>
    </xf>
    <xf numFmtId="0" fontId="3" fillId="0" borderId="77" xfId="2" applyFont="1" applyFill="1" applyBorder="1" applyAlignment="1" applyProtection="1">
      <alignment horizontal="center" vertical="center"/>
      <protection locked="0"/>
    </xf>
    <xf numFmtId="0" fontId="18" fillId="4" borderId="20" xfId="2" applyFont="1" applyFill="1" applyBorder="1" applyAlignment="1">
      <alignment vertical="center" wrapText="1"/>
    </xf>
    <xf numFmtId="164" fontId="7" fillId="4" borderId="41" xfId="2" applyNumberFormat="1" applyFont="1" applyFill="1" applyBorder="1" applyAlignment="1">
      <alignment vertical="center" wrapText="1"/>
    </xf>
    <xf numFmtId="0" fontId="10" fillId="4" borderId="44" xfId="2" applyFont="1" applyFill="1" applyBorder="1" applyAlignment="1">
      <alignment vertical="center" wrapText="1"/>
    </xf>
    <xf numFmtId="0" fontId="10" fillId="4" borderId="33" xfId="2" applyFont="1" applyFill="1" applyBorder="1" applyAlignment="1">
      <alignment vertical="center" wrapText="1"/>
    </xf>
    <xf numFmtId="0" fontId="52" fillId="0" borderId="0" xfId="2" applyFont="1" applyFill="1" applyBorder="1" applyAlignment="1">
      <alignment horizontal="left" vertical="top"/>
    </xf>
    <xf numFmtId="0" fontId="10" fillId="4" borderId="17" xfId="2" applyFont="1" applyFill="1" applyBorder="1" applyAlignment="1">
      <alignment horizontal="right" vertical="center" wrapText="1"/>
    </xf>
    <xf numFmtId="4" fontId="6" fillId="4" borderId="40" xfId="0" applyNumberFormat="1" applyFont="1" applyFill="1" applyBorder="1" applyAlignment="1">
      <alignment vertical="center" wrapText="1"/>
    </xf>
    <xf numFmtId="0" fontId="10" fillId="4" borderId="38" xfId="2" applyFont="1" applyFill="1" applyBorder="1" applyAlignment="1">
      <alignment vertical="center" wrapText="1"/>
    </xf>
    <xf numFmtId="0" fontId="7" fillId="4" borderId="17" xfId="2" applyFont="1" applyFill="1" applyBorder="1" applyAlignment="1">
      <alignment horizontal="center" vertical="center" wrapText="1"/>
    </xf>
    <xf numFmtId="4" fontId="10" fillId="7" borderId="17" xfId="2" applyNumberFormat="1" applyFont="1" applyFill="1" applyBorder="1" applyAlignment="1" applyProtection="1">
      <alignment vertical="center" wrapText="1"/>
      <protection locked="0"/>
    </xf>
    <xf numFmtId="0" fontId="10" fillId="4" borderId="120" xfId="2" applyFont="1" applyFill="1" applyBorder="1" applyAlignment="1">
      <alignment vertical="center" wrapText="1"/>
    </xf>
    <xf numFmtId="0" fontId="10" fillId="4" borderId="54" xfId="2" applyFont="1" applyFill="1" applyBorder="1" applyAlignment="1">
      <alignment vertical="center" wrapText="1"/>
    </xf>
    <xf numFmtId="0" fontId="7" fillId="4" borderId="18" xfId="2" applyFont="1" applyFill="1" applyBorder="1" applyAlignment="1">
      <alignment horizontal="left" vertical="center" wrapText="1"/>
    </xf>
    <xf numFmtId="0" fontId="10" fillId="4" borderId="18" xfId="2" applyFont="1" applyFill="1" applyBorder="1" applyAlignment="1">
      <alignment horizontal="right" vertical="center" wrapText="1"/>
    </xf>
    <xf numFmtId="0" fontId="6" fillId="4" borderId="121" xfId="2" applyFont="1" applyFill="1" applyBorder="1" applyAlignment="1">
      <alignment horizontal="left" vertical="center" wrapText="1"/>
    </xf>
    <xf numFmtId="0" fontId="6" fillId="4" borderId="123" xfId="2" applyFont="1" applyFill="1" applyBorder="1" applyAlignment="1">
      <alignment horizontal="left" vertical="center" wrapText="1"/>
    </xf>
    <xf numFmtId="0" fontId="10" fillId="8" borderId="124" xfId="2" applyFont="1" applyFill="1" applyBorder="1" applyAlignment="1">
      <alignment horizontal="center" vertical="center" wrapText="1"/>
    </xf>
    <xf numFmtId="0" fontId="10" fillId="4" borderId="123" xfId="2" applyFont="1" applyFill="1" applyBorder="1" applyAlignment="1">
      <alignment horizontal="right" vertical="center" wrapText="1"/>
    </xf>
    <xf numFmtId="4" fontId="10" fillId="0" borderId="124" xfId="2" applyNumberFormat="1" applyFont="1" applyFill="1" applyBorder="1" applyAlignment="1" applyProtection="1">
      <alignment horizontal="right" vertical="center" wrapText="1"/>
      <protection locked="0"/>
    </xf>
    <xf numFmtId="4" fontId="7" fillId="4" borderId="17" xfId="2" applyNumberFormat="1" applyFont="1" applyFill="1" applyBorder="1" applyAlignment="1">
      <alignment vertical="center" wrapText="1"/>
    </xf>
    <xf numFmtId="4" fontId="10" fillId="0" borderId="17" xfId="2" applyNumberFormat="1" applyFont="1" applyFill="1" applyBorder="1" applyAlignment="1" applyProtection="1">
      <alignment horizontal="right" vertical="center" wrapText="1"/>
      <protection locked="0"/>
    </xf>
    <xf numFmtId="4" fontId="10" fillId="0" borderId="17" xfId="2" applyNumberFormat="1" applyFont="1" applyFill="1" applyBorder="1" applyAlignment="1" applyProtection="1">
      <alignment vertical="center" wrapText="1"/>
      <protection locked="0"/>
    </xf>
    <xf numFmtId="0" fontId="10" fillId="8" borderId="17" xfId="2" applyFont="1" applyFill="1" applyBorder="1" applyAlignment="1">
      <alignment horizontal="center" vertical="center" wrapText="1"/>
    </xf>
    <xf numFmtId="0" fontId="6" fillId="4" borderId="17" xfId="2" applyFont="1" applyFill="1" applyBorder="1" applyAlignment="1">
      <alignment horizontal="right" vertical="center" wrapText="1"/>
    </xf>
    <xf numFmtId="0" fontId="2" fillId="6" borderId="0" xfId="2" applyFill="1" applyBorder="1" applyAlignment="1">
      <alignment horizontal="left" vertical="top"/>
    </xf>
    <xf numFmtId="0" fontId="2" fillId="6" borderId="67" xfId="2" applyFill="1" applyBorder="1" applyAlignment="1">
      <alignment horizontal="left" vertical="top"/>
    </xf>
    <xf numFmtId="0" fontId="6" fillId="4" borderId="18" xfId="2" applyFont="1" applyFill="1" applyBorder="1" applyAlignment="1">
      <alignment horizontal="right" vertical="center" wrapText="1"/>
    </xf>
    <xf numFmtId="0" fontId="10" fillId="7" borderId="18" xfId="2" applyFont="1" applyFill="1" applyBorder="1" applyAlignment="1" applyProtection="1">
      <alignment vertical="center" wrapText="1"/>
      <protection locked="0"/>
    </xf>
    <xf numFmtId="0" fontId="6" fillId="4" borderId="132" xfId="2" applyFont="1" applyFill="1" applyBorder="1" applyAlignment="1">
      <alignment horizontal="right" vertical="center" wrapText="1"/>
    </xf>
    <xf numFmtId="4" fontId="6" fillId="4" borderId="116" xfId="2" applyNumberFormat="1" applyFont="1" applyFill="1" applyBorder="1" applyAlignment="1">
      <alignment horizontal="right" vertical="center" wrapText="1"/>
    </xf>
    <xf numFmtId="0" fontId="10" fillId="7" borderId="18" xfId="2" applyFont="1" applyFill="1" applyBorder="1" applyAlignment="1" applyProtection="1">
      <alignment horizontal="right" vertical="center" wrapText="1"/>
      <protection locked="0"/>
    </xf>
    <xf numFmtId="0" fontId="0" fillId="7" borderId="0" xfId="0" applyFill="1"/>
    <xf numFmtId="0" fontId="47" fillId="0" borderId="0" xfId="4" applyFont="1" applyFill="1" applyBorder="1" applyAlignment="1">
      <alignment horizontal="left" vertical="top" wrapText="1"/>
    </xf>
    <xf numFmtId="0" fontId="2" fillId="0" borderId="0" xfId="2" applyFill="1" applyBorder="1" applyAlignment="1">
      <alignment horizontal="left" vertical="top"/>
    </xf>
    <xf numFmtId="0" fontId="2" fillId="0" borderId="0" xfId="4" applyFill="1" applyBorder="1" applyAlignment="1">
      <alignment horizontal="left" vertical="top"/>
    </xf>
    <xf numFmtId="0" fontId="36" fillId="6" borderId="133" xfId="4" applyFont="1" applyFill="1" applyBorder="1" applyAlignment="1">
      <alignment horizontal="left" vertical="top"/>
    </xf>
    <xf numFmtId="0" fontId="45" fillId="6" borderId="72" xfId="4" applyFont="1" applyFill="1" applyBorder="1" applyAlignment="1">
      <alignment horizontal="center" vertical="center" wrapText="1"/>
    </xf>
    <xf numFmtId="0" fontId="2" fillId="6" borderId="72" xfId="4" applyFill="1" applyBorder="1" applyAlignment="1">
      <alignment vertical="top"/>
    </xf>
    <xf numFmtId="0" fontId="2" fillId="6" borderId="65" xfId="4" applyFill="1" applyBorder="1" applyAlignment="1">
      <alignment vertical="top"/>
    </xf>
    <xf numFmtId="0" fontId="2" fillId="6" borderId="66" xfId="4" applyFill="1" applyBorder="1" applyAlignment="1">
      <alignment vertical="top"/>
    </xf>
    <xf numFmtId="0" fontId="12" fillId="7" borderId="134" xfId="2" applyFont="1" applyFill="1" applyBorder="1" applyAlignment="1" applyProtection="1">
      <alignment horizontal="center" vertical="center" wrapText="1"/>
      <protection locked="0"/>
    </xf>
    <xf numFmtId="0" fontId="12" fillId="7" borderId="135" xfId="2" applyFont="1" applyFill="1" applyBorder="1" applyAlignment="1" applyProtection="1">
      <alignment horizontal="center" vertical="center" wrapText="1"/>
      <protection locked="0"/>
    </xf>
    <xf numFmtId="0" fontId="12" fillId="7" borderId="136" xfId="2" applyFont="1" applyFill="1" applyBorder="1" applyAlignment="1" applyProtection="1">
      <alignment horizontal="center" vertical="center" wrapText="1"/>
      <protection locked="0"/>
    </xf>
    <xf numFmtId="0" fontId="7" fillId="4" borderId="32" xfId="2" applyFont="1" applyFill="1" applyBorder="1" applyAlignment="1">
      <alignment vertical="center" wrapText="1"/>
    </xf>
    <xf numFmtId="0" fontId="7" fillId="4" borderId="0" xfId="2" applyFont="1" applyFill="1" applyBorder="1" applyAlignment="1">
      <alignment vertical="center" wrapText="1"/>
    </xf>
    <xf numFmtId="0" fontId="7" fillId="4" borderId="47" xfId="2" applyFont="1" applyFill="1" applyBorder="1" applyAlignment="1">
      <alignment vertical="center" wrapText="1"/>
    </xf>
    <xf numFmtId="0" fontId="4" fillId="0" borderId="19" xfId="2" applyFont="1" applyFill="1" applyBorder="1" applyAlignment="1" applyProtection="1">
      <alignment horizontal="left" vertical="top" wrapText="1"/>
      <protection locked="0"/>
    </xf>
    <xf numFmtId="0" fontId="43" fillId="0" borderId="73" xfId="2" applyFont="1" applyFill="1" applyBorder="1" applyAlignment="1" applyProtection="1">
      <alignment horizontal="left" vertical="center" wrapText="1"/>
      <protection locked="0"/>
    </xf>
    <xf numFmtId="0" fontId="43" fillId="0" borderId="77" xfId="2" applyFont="1" applyFill="1" applyBorder="1" applyAlignment="1" applyProtection="1">
      <alignment horizontal="left" vertical="center" wrapText="1"/>
      <protection locked="0"/>
    </xf>
    <xf numFmtId="0" fontId="10" fillId="4" borderId="23" xfId="2" applyFont="1" applyFill="1" applyBorder="1" applyAlignment="1">
      <alignment horizontal="center" vertical="center" wrapText="1"/>
    </xf>
    <xf numFmtId="0" fontId="6" fillId="4" borderId="20" xfId="2" applyFont="1" applyFill="1" applyBorder="1" applyAlignment="1">
      <alignment horizontal="left" vertical="center" wrapText="1"/>
    </xf>
    <xf numFmtId="0" fontId="2" fillId="0" borderId="0" xfId="2" applyFill="1" applyBorder="1" applyAlignment="1">
      <alignment horizontal="left" vertical="top"/>
    </xf>
    <xf numFmtId="0" fontId="3" fillId="0" borderId="0" xfId="2" applyFont="1" applyFill="1" applyBorder="1" applyAlignment="1">
      <alignment horizontal="left" vertical="center"/>
    </xf>
    <xf numFmtId="0" fontId="14" fillId="0" borderId="0" xfId="2" applyFont="1" applyFill="1" applyBorder="1" applyAlignment="1">
      <alignment vertical="center" wrapText="1"/>
    </xf>
    <xf numFmtId="0" fontId="3" fillId="0" borderId="74" xfId="2" applyFont="1" applyFill="1" applyBorder="1" applyAlignment="1">
      <alignment horizontal="center" vertical="center"/>
    </xf>
    <xf numFmtId="0" fontId="3" fillId="0" borderId="75" xfId="2" applyFont="1" applyFill="1" applyBorder="1" applyAlignment="1">
      <alignment horizontal="center"/>
    </xf>
    <xf numFmtId="0" fontId="3" fillId="0" borderId="73" xfId="2" applyFont="1" applyFill="1" applyBorder="1" applyAlignment="1" applyProtection="1">
      <alignment horizontal="left" vertical="center" wrapText="1"/>
      <protection locked="0"/>
    </xf>
    <xf numFmtId="0" fontId="3" fillId="0" borderId="73" xfId="2" applyFont="1" applyFill="1" applyBorder="1" applyAlignment="1" applyProtection="1">
      <alignment horizontal="center" vertical="center"/>
      <protection locked="0"/>
    </xf>
    <xf numFmtId="0" fontId="52" fillId="0" borderId="0" xfId="2" applyFont="1" applyFill="1" applyBorder="1" applyAlignment="1">
      <alignment horizontal="left" vertical="top"/>
    </xf>
    <xf numFmtId="0" fontId="61" fillId="0" borderId="0" xfId="2" applyFont="1" applyFill="1" applyBorder="1" applyAlignment="1">
      <alignment horizontal="left" vertical="top" wrapText="1"/>
    </xf>
    <xf numFmtId="0" fontId="59" fillId="5" borderId="20" xfId="2" applyFont="1" applyFill="1" applyBorder="1" applyAlignment="1">
      <alignment vertical="center" wrapText="1"/>
    </xf>
    <xf numFmtId="0" fontId="12" fillId="7" borderId="0" xfId="2" applyFont="1" applyFill="1" applyBorder="1" applyAlignment="1">
      <alignment horizontal="center" vertical="center" wrapText="1"/>
    </xf>
    <xf numFmtId="0" fontId="33" fillId="7" borderId="0" xfId="2" applyFont="1" applyFill="1" applyBorder="1" applyAlignment="1">
      <alignment horizontal="right" vertical="center" indent="1"/>
    </xf>
    <xf numFmtId="0" fontId="33" fillId="7" borderId="0" xfId="2" applyFont="1" applyFill="1" applyBorder="1" applyAlignment="1">
      <alignment horizontal="right" vertical="center" wrapText="1" indent="1"/>
    </xf>
    <xf numFmtId="0" fontId="52" fillId="7" borderId="0" xfId="2" applyFont="1" applyFill="1" applyBorder="1" applyAlignment="1">
      <alignment horizontal="left" vertical="top"/>
    </xf>
    <xf numFmtId="0" fontId="2" fillId="0" borderId="0" xfId="2" applyFill="1" applyBorder="1" applyAlignment="1">
      <alignment horizontal="left" vertical="top"/>
    </xf>
    <xf numFmtId="0" fontId="14" fillId="0" borderId="0" xfId="2" applyFont="1" applyFill="1" applyBorder="1" applyAlignment="1">
      <alignment vertical="center" wrapText="1"/>
    </xf>
    <xf numFmtId="0" fontId="14" fillId="0" borderId="0" xfId="2" applyFont="1" applyFill="1" applyBorder="1" applyAlignment="1">
      <alignment horizontal="left" vertical="center" wrapText="1"/>
    </xf>
    <xf numFmtId="0" fontId="7" fillId="4" borderId="21" xfId="2" applyFont="1" applyFill="1" applyBorder="1" applyAlignment="1">
      <alignment horizontal="center" vertical="center" wrapText="1"/>
    </xf>
    <xf numFmtId="0" fontId="30" fillId="4" borderId="20" xfId="2" applyFont="1" applyFill="1" applyBorder="1" applyAlignment="1">
      <alignment horizontal="left" vertical="center" wrapText="1"/>
    </xf>
    <xf numFmtId="0" fontId="7" fillId="4" borderId="21" xfId="2" applyFont="1" applyFill="1" applyBorder="1" applyAlignment="1">
      <alignment vertical="center" wrapText="1"/>
    </xf>
    <xf numFmtId="164" fontId="42" fillId="4" borderId="20" xfId="2" applyNumberFormat="1" applyFont="1" applyFill="1" applyBorder="1" applyAlignment="1">
      <alignment horizontal="center" vertical="center" wrapText="1"/>
    </xf>
    <xf numFmtId="0" fontId="6" fillId="4" borderId="26" xfId="2" applyFont="1" applyFill="1" applyBorder="1" applyAlignment="1">
      <alignment vertical="center"/>
    </xf>
    <xf numFmtId="0" fontId="64" fillId="0" borderId="0" xfId="2" applyFont="1" applyFill="1" applyBorder="1" applyAlignment="1">
      <alignment horizontal="center" vertical="top"/>
    </xf>
    <xf numFmtId="0" fontId="42" fillId="4" borderId="20" xfId="2" applyFont="1" applyFill="1" applyBorder="1" applyAlignment="1">
      <alignment vertical="center" wrapText="1"/>
    </xf>
    <xf numFmtId="0" fontId="6" fillId="4" borderId="19" xfId="2" applyFont="1" applyFill="1" applyBorder="1" applyAlignment="1">
      <alignment horizontal="right" vertical="center" wrapText="1"/>
    </xf>
    <xf numFmtId="0" fontId="5" fillId="5" borderId="20" xfId="2" applyFont="1" applyFill="1" applyBorder="1" applyAlignment="1">
      <alignment vertical="center" wrapText="1"/>
    </xf>
    <xf numFmtId="0" fontId="6" fillId="4" borderId="2" xfId="2" applyFont="1" applyFill="1" applyBorder="1" applyAlignment="1">
      <alignment vertical="center" wrapText="1"/>
    </xf>
    <xf numFmtId="0" fontId="6" fillId="4" borderId="23" xfId="2" applyFont="1" applyFill="1" applyBorder="1" applyAlignment="1">
      <alignment horizontal="right" vertical="center" wrapText="1"/>
    </xf>
    <xf numFmtId="0" fontId="10" fillId="0" borderId="17" xfId="2" applyFont="1" applyFill="1" applyBorder="1" applyAlignment="1" applyProtection="1">
      <alignment horizontal="left" vertical="top" wrapText="1"/>
      <protection locked="0"/>
    </xf>
    <xf numFmtId="0" fontId="10" fillId="0" borderId="53" xfId="2" applyFont="1" applyFill="1" applyBorder="1" applyAlignment="1" applyProtection="1">
      <alignment horizontal="left" vertical="top" wrapText="1"/>
      <protection locked="0"/>
    </xf>
    <xf numFmtId="0" fontId="26" fillId="10" borderId="4" xfId="2" applyFont="1" applyFill="1" applyBorder="1" applyAlignment="1">
      <alignment horizontal="center" vertical="center" wrapText="1"/>
    </xf>
    <xf numFmtId="0" fontId="10" fillId="4" borderId="17" xfId="2" applyFont="1" applyFill="1" applyBorder="1" applyAlignment="1">
      <alignment horizontal="center" vertical="center" wrapText="1"/>
    </xf>
    <xf numFmtId="0" fontId="6" fillId="4" borderId="1" xfId="2" applyFont="1" applyFill="1" applyBorder="1" applyAlignment="1">
      <alignment horizontal="left" vertical="center" wrapText="1"/>
    </xf>
    <xf numFmtId="0" fontId="30" fillId="4" borderId="20" xfId="2" applyFont="1" applyFill="1" applyBorder="1" applyAlignment="1">
      <alignment vertical="center" wrapText="1"/>
    </xf>
    <xf numFmtId="4" fontId="15" fillId="3" borderId="152" xfId="0" applyNumberFormat="1" applyFont="1" applyFill="1" applyBorder="1" applyAlignment="1">
      <alignment horizontal="right" vertical="center" wrapText="1"/>
    </xf>
    <xf numFmtId="4" fontId="7" fillId="4" borderId="124" xfId="2" applyNumberFormat="1" applyFont="1" applyFill="1" applyBorder="1" applyAlignment="1">
      <alignment vertical="center" wrapText="1"/>
    </xf>
    <xf numFmtId="4" fontId="29" fillId="10" borderId="17" xfId="2" applyNumberFormat="1" applyFont="1" applyFill="1" applyBorder="1" applyAlignment="1">
      <alignment horizontal="right" vertical="center" wrapText="1"/>
    </xf>
    <xf numFmtId="4" fontId="15" fillId="5" borderId="23" xfId="2" applyNumberFormat="1" applyFont="1" applyFill="1" applyBorder="1" applyAlignment="1">
      <alignment vertical="center" wrapText="1"/>
    </xf>
    <xf numFmtId="0" fontId="18" fillId="8" borderId="1" xfId="2" applyFont="1" applyFill="1" applyBorder="1" applyAlignment="1">
      <alignment vertical="center" wrapText="1"/>
    </xf>
    <xf numFmtId="0" fontId="18" fillId="8" borderId="20" xfId="2" applyFont="1" applyFill="1" applyBorder="1" applyAlignment="1">
      <alignment vertical="center" wrapText="1"/>
    </xf>
    <xf numFmtId="164" fontId="18" fillId="4" borderId="20" xfId="2" applyNumberFormat="1" applyFont="1" applyFill="1" applyBorder="1" applyAlignment="1">
      <alignment horizontal="right" vertical="center" wrapText="1"/>
    </xf>
    <xf numFmtId="164" fontId="42" fillId="4" borderId="20" xfId="2" applyNumberFormat="1" applyFont="1" applyFill="1" applyBorder="1" applyAlignment="1">
      <alignment horizontal="right" vertical="center" wrapText="1"/>
    </xf>
    <xf numFmtId="0" fontId="33" fillId="6" borderId="14" xfId="2" applyFont="1" applyFill="1" applyBorder="1" applyAlignment="1">
      <alignment horizontal="left" vertical="center" wrapText="1"/>
    </xf>
    <xf numFmtId="0" fontId="5" fillId="7" borderId="56" xfId="2" applyFont="1" applyFill="1" applyBorder="1" applyAlignment="1">
      <alignment horizontal="right" vertical="center" wrapText="1"/>
    </xf>
    <xf numFmtId="0" fontId="5" fillId="7" borderId="55" xfId="2" applyFont="1" applyFill="1" applyBorder="1" applyAlignment="1">
      <alignment horizontal="right" vertical="center" wrapText="1"/>
    </xf>
    <xf numFmtId="164" fontId="5" fillId="7" borderId="55" xfId="2" applyNumberFormat="1" applyFont="1" applyFill="1" applyBorder="1" applyAlignment="1">
      <alignment horizontal="right" vertical="center" wrapText="1"/>
    </xf>
    <xf numFmtId="0" fontId="12" fillId="7" borderId="158" xfId="2" applyFont="1" applyFill="1" applyBorder="1" applyAlignment="1" applyProtection="1">
      <alignment horizontal="center" vertical="center" wrapText="1"/>
      <protection locked="0"/>
    </xf>
    <xf numFmtId="0" fontId="47" fillId="0" borderId="160" xfId="4" applyFont="1" applyFill="1" applyBorder="1" applyAlignment="1">
      <alignment vertical="center" wrapText="1"/>
    </xf>
    <xf numFmtId="0" fontId="47" fillId="0" borderId="161" xfId="4" applyFont="1" applyFill="1" applyBorder="1" applyAlignment="1">
      <alignment vertical="center" wrapText="1"/>
    </xf>
    <xf numFmtId="0" fontId="47" fillId="0" borderId="162" xfId="4" applyFont="1" applyFill="1" applyBorder="1" applyAlignment="1">
      <alignment vertical="center" wrapText="1"/>
    </xf>
    <xf numFmtId="0" fontId="47" fillId="0" borderId="163" xfId="4" applyFont="1" applyFill="1" applyBorder="1" applyAlignment="1">
      <alignment vertical="center" wrapText="1"/>
    </xf>
    <xf numFmtId="0" fontId="2" fillId="0" borderId="159" xfId="4" applyFill="1" applyBorder="1" applyAlignment="1">
      <alignment horizontal="left" vertical="top"/>
    </xf>
    <xf numFmtId="0" fontId="47" fillId="0" borderId="165" xfId="4" applyFont="1" applyFill="1" applyBorder="1" applyAlignment="1">
      <alignment vertical="center" wrapText="1"/>
    </xf>
    <xf numFmtId="0" fontId="47" fillId="0" borderId="164" xfId="4" applyFont="1" applyFill="1" applyBorder="1" applyAlignment="1">
      <alignment vertical="center" wrapText="1"/>
    </xf>
    <xf numFmtId="0" fontId="12" fillId="7" borderId="15" xfId="2" applyFont="1" applyFill="1" applyBorder="1" applyAlignment="1">
      <alignment horizontal="center" vertical="center" wrapText="1"/>
    </xf>
    <xf numFmtId="0" fontId="53" fillId="7" borderId="0" xfId="2" applyFont="1" applyFill="1" applyBorder="1" applyAlignment="1">
      <alignment vertical="center" wrapText="1"/>
    </xf>
    <xf numFmtId="0" fontId="33" fillId="6" borderId="13" xfId="2" applyFont="1" applyFill="1" applyBorder="1" applyAlignment="1">
      <alignment vertical="center" wrapText="1"/>
    </xf>
    <xf numFmtId="0" fontId="12" fillId="7" borderId="44" xfId="2" applyFont="1" applyFill="1" applyBorder="1" applyAlignment="1">
      <alignment vertical="center" wrapText="1"/>
    </xf>
    <xf numFmtId="0" fontId="12" fillId="7" borderId="0" xfId="2" applyFont="1" applyFill="1" applyBorder="1" applyAlignment="1">
      <alignment vertical="center" wrapText="1"/>
    </xf>
    <xf numFmtId="0" fontId="10" fillId="4" borderId="1" xfId="2" applyFont="1" applyFill="1" applyBorder="1" applyAlignment="1">
      <alignment vertical="center" wrapText="1"/>
    </xf>
    <xf numFmtId="0" fontId="10" fillId="4" borderId="26" xfId="2" applyFont="1" applyFill="1" applyBorder="1" applyAlignment="1">
      <alignment vertical="center" wrapText="1"/>
    </xf>
    <xf numFmtId="0" fontId="10" fillId="4" borderId="96" xfId="2" applyFont="1" applyFill="1" applyBorder="1" applyAlignment="1">
      <alignment vertical="center" wrapText="1"/>
    </xf>
    <xf numFmtId="0" fontId="10" fillId="4" borderId="129" xfId="2" applyFont="1" applyFill="1" applyBorder="1" applyAlignment="1">
      <alignment vertical="center" wrapText="1"/>
    </xf>
    <xf numFmtId="49" fontId="6" fillId="4" borderId="3" xfId="2" applyNumberFormat="1" applyFont="1" applyFill="1" applyBorder="1" applyAlignment="1">
      <alignment vertical="center" wrapText="1"/>
    </xf>
    <xf numFmtId="0" fontId="15" fillId="5" borderId="20" xfId="2" applyFont="1" applyFill="1" applyBorder="1" applyAlignment="1">
      <alignment horizontal="right" vertical="center" wrapText="1"/>
    </xf>
    <xf numFmtId="0" fontId="6" fillId="4" borderId="24" xfId="2" applyFont="1" applyFill="1" applyBorder="1" applyAlignment="1">
      <alignment horizontal="left" vertical="center" wrapText="1"/>
    </xf>
    <xf numFmtId="0" fontId="10" fillId="4" borderId="24" xfId="2" applyFont="1" applyFill="1" applyBorder="1" applyAlignment="1">
      <alignment horizontal="right" vertical="center" wrapText="1"/>
    </xf>
    <xf numFmtId="0" fontId="10" fillId="4" borderId="32" xfId="2" applyFont="1" applyFill="1" applyBorder="1" applyAlignment="1">
      <alignment horizontal="right" vertical="center" wrapText="1"/>
    </xf>
    <xf numFmtId="0" fontId="5" fillId="5" borderId="21" xfId="2" applyFont="1" applyFill="1" applyBorder="1" applyAlignment="1" applyProtection="1">
      <alignment horizontal="left" vertical="center" wrapText="1"/>
    </xf>
    <xf numFmtId="0" fontId="24" fillId="9" borderId="9" xfId="2" applyFont="1" applyFill="1" applyBorder="1" applyAlignment="1">
      <alignment horizontal="left" vertical="center"/>
    </xf>
    <xf numFmtId="4" fontId="15" fillId="5" borderId="20" xfId="2" applyNumberFormat="1" applyFont="1" applyFill="1" applyBorder="1" applyAlignment="1">
      <alignment vertical="center" wrapText="1"/>
    </xf>
    <xf numFmtId="0" fontId="59" fillId="5" borderId="26" xfId="2" applyFont="1" applyFill="1" applyBorder="1" applyAlignment="1" applyProtection="1">
      <alignment vertical="center" wrapText="1"/>
    </xf>
    <xf numFmtId="0" fontId="5" fillId="7" borderId="44" xfId="2" applyFont="1" applyFill="1" applyBorder="1" applyAlignment="1">
      <alignment horizontal="right" vertical="center" wrapText="1"/>
    </xf>
    <xf numFmtId="0" fontId="5" fillId="7" borderId="0" xfId="2" applyFont="1" applyFill="1" applyBorder="1" applyAlignment="1">
      <alignment horizontal="right" vertical="center" wrapText="1"/>
    </xf>
    <xf numFmtId="164" fontId="5" fillId="7" borderId="0" xfId="2" applyNumberFormat="1" applyFont="1" applyFill="1" applyBorder="1" applyAlignment="1">
      <alignment horizontal="right" vertical="center" wrapText="1"/>
    </xf>
    <xf numFmtId="0" fontId="15" fillId="5" borderId="21" xfId="2" applyFont="1" applyFill="1" applyBorder="1" applyAlignment="1">
      <alignment vertical="center" wrapText="1"/>
    </xf>
    <xf numFmtId="0" fontId="15" fillId="5" borderId="20" xfId="2" applyFont="1" applyFill="1" applyBorder="1" applyAlignment="1">
      <alignment vertical="center" wrapText="1"/>
    </xf>
    <xf numFmtId="0" fontId="24" fillId="9" borderId="169" xfId="2" applyFont="1" applyFill="1" applyBorder="1" applyAlignment="1">
      <alignment horizontal="left" vertical="center"/>
    </xf>
    <xf numFmtId="0" fontId="27" fillId="9" borderId="20" xfId="2" applyFont="1" applyFill="1" applyBorder="1" applyAlignment="1">
      <alignment horizontal="center" vertical="center"/>
    </xf>
    <xf numFmtId="0" fontId="27" fillId="9" borderId="38" xfId="2" applyFont="1" applyFill="1" applyBorder="1" applyAlignment="1">
      <alignment horizontal="center" vertical="center"/>
    </xf>
    <xf numFmtId="0" fontId="26" fillId="9" borderId="29" xfId="2" applyFont="1" applyFill="1" applyBorder="1" applyAlignment="1">
      <alignment horizontal="right" vertical="center" wrapText="1"/>
    </xf>
    <xf numFmtId="0" fontId="25" fillId="10" borderId="30" xfId="2" applyFont="1" applyFill="1" applyBorder="1" applyAlignment="1">
      <alignment vertical="center" wrapText="1"/>
    </xf>
    <xf numFmtId="0" fontId="25" fillId="10" borderId="20" xfId="2" applyFont="1" applyFill="1" applyBorder="1" applyAlignment="1">
      <alignment vertical="center" wrapText="1"/>
    </xf>
    <xf numFmtId="0" fontId="7" fillId="4" borderId="42" xfId="2" applyFont="1" applyFill="1" applyBorder="1" applyAlignment="1">
      <alignment vertical="center" wrapText="1"/>
    </xf>
    <xf numFmtId="0" fontId="10" fillId="4" borderId="17" xfId="2" applyFont="1" applyFill="1" applyBorder="1" applyAlignment="1" applyProtection="1">
      <alignment horizontal="left" vertical="top" wrapText="1"/>
      <protection locked="0"/>
    </xf>
    <xf numFmtId="0" fontId="67" fillId="0" borderId="0" xfId="5" applyAlignment="1">
      <alignment vertical="center"/>
    </xf>
    <xf numFmtId="0" fontId="39" fillId="0" borderId="0" xfId="4" applyFont="1" applyFill="1" applyBorder="1" applyAlignment="1">
      <alignment horizontal="center" vertical="top"/>
    </xf>
    <xf numFmtId="4" fontId="6" fillId="4" borderId="17" xfId="2" applyNumberFormat="1" applyFont="1" applyFill="1" applyBorder="1" applyAlignment="1">
      <alignment vertical="center" wrapText="1"/>
    </xf>
    <xf numFmtId="0" fontId="6" fillId="4" borderId="17" xfId="0" applyFont="1" applyFill="1" applyBorder="1" applyAlignment="1">
      <alignment horizontal="right" vertical="center" wrapText="1"/>
    </xf>
    <xf numFmtId="4" fontId="6" fillId="4" borderId="22" xfId="2" applyNumberFormat="1" applyFont="1" applyFill="1" applyBorder="1" applyAlignment="1">
      <alignment vertical="center" wrapText="1"/>
    </xf>
    <xf numFmtId="4" fontId="6" fillId="4" borderId="27" xfId="2" applyNumberFormat="1" applyFont="1" applyFill="1" applyBorder="1" applyAlignment="1">
      <alignment vertical="center" wrapText="1"/>
    </xf>
    <xf numFmtId="4" fontId="6" fillId="4" borderId="139" xfId="2" applyNumberFormat="1" applyFont="1" applyFill="1" applyBorder="1" applyAlignment="1">
      <alignment vertical="center" wrapText="1"/>
    </xf>
    <xf numFmtId="0" fontId="10" fillId="4" borderId="17" xfId="2" applyFont="1" applyFill="1" applyBorder="1" applyAlignment="1">
      <alignment horizontal="center" vertical="center" wrapText="1"/>
    </xf>
    <xf numFmtId="0" fontId="6" fillId="4" borderId="20" xfId="2" applyFont="1" applyFill="1" applyBorder="1" applyAlignment="1">
      <alignment horizontal="left" vertical="center" wrapText="1"/>
    </xf>
    <xf numFmtId="0" fontId="5" fillId="5" borderId="21" xfId="2" applyFont="1" applyFill="1" applyBorder="1" applyAlignment="1">
      <alignment vertical="center" wrapText="1"/>
    </xf>
    <xf numFmtId="0" fontId="10" fillId="5" borderId="30" xfId="2" applyFont="1" applyFill="1" applyBorder="1" applyAlignment="1">
      <alignment vertical="center" wrapText="1"/>
    </xf>
    <xf numFmtId="0" fontId="10" fillId="5" borderId="29" xfId="2" applyFont="1" applyFill="1" applyBorder="1" applyAlignment="1">
      <alignment vertical="center" wrapText="1"/>
    </xf>
    <xf numFmtId="0" fontId="10" fillId="5" borderId="24" xfId="2" applyFont="1" applyFill="1" applyBorder="1" applyAlignment="1">
      <alignment vertical="center" wrapText="1"/>
    </xf>
    <xf numFmtId="164" fontId="10" fillId="4" borderId="30" xfId="2" applyNumberFormat="1" applyFont="1" applyFill="1" applyBorder="1" applyAlignment="1">
      <alignment vertical="center" wrapText="1"/>
    </xf>
    <xf numFmtId="164" fontId="10" fillId="4" borderId="26" xfId="2" applyNumberFormat="1" applyFont="1" applyFill="1" applyBorder="1" applyAlignment="1">
      <alignment vertical="center" wrapText="1"/>
    </xf>
    <xf numFmtId="164" fontId="10" fillId="4" borderId="32" xfId="2" applyNumberFormat="1" applyFont="1" applyFill="1" applyBorder="1" applyAlignment="1">
      <alignment vertical="center" wrapText="1"/>
    </xf>
    <xf numFmtId="164" fontId="10" fillId="4" borderId="0" xfId="2" applyNumberFormat="1" applyFont="1" applyFill="1" applyBorder="1" applyAlignment="1">
      <alignment vertical="center" wrapText="1"/>
    </xf>
    <xf numFmtId="164" fontId="10" fillId="4" borderId="24" xfId="2" applyNumberFormat="1" applyFont="1" applyFill="1" applyBorder="1" applyAlignment="1">
      <alignment vertical="center" wrapText="1"/>
    </xf>
    <xf numFmtId="164" fontId="10" fillId="4" borderId="31" xfId="2" applyNumberFormat="1" applyFont="1" applyFill="1" applyBorder="1" applyAlignment="1">
      <alignment vertical="center" wrapText="1"/>
    </xf>
    <xf numFmtId="0" fontId="26" fillId="10" borderId="132" xfId="2" applyFont="1" applyFill="1" applyBorder="1" applyAlignment="1">
      <alignment horizontal="center" vertical="center" wrapText="1"/>
    </xf>
    <xf numFmtId="0" fontId="25" fillId="11" borderId="116" xfId="2" applyFont="1" applyFill="1" applyBorder="1" applyAlignment="1">
      <alignment vertical="center" wrapText="1"/>
    </xf>
    <xf numFmtId="0" fontId="25" fillId="9" borderId="130" xfId="2" applyFont="1" applyFill="1" applyBorder="1" applyAlignment="1">
      <alignment horizontal="center" vertical="center" wrapText="1"/>
    </xf>
    <xf numFmtId="0" fontId="25" fillId="9" borderId="55" xfId="2" applyFont="1" applyFill="1" applyBorder="1" applyAlignment="1">
      <alignment horizontal="center" vertical="center" wrapText="1"/>
    </xf>
    <xf numFmtId="0" fontId="10" fillId="5" borderId="25" xfId="2" applyFont="1" applyFill="1" applyBorder="1" applyAlignment="1">
      <alignment horizontal="center" vertical="center" wrapText="1"/>
    </xf>
    <xf numFmtId="0" fontId="10" fillId="4" borderId="20" xfId="2" applyFont="1" applyFill="1" applyBorder="1" applyAlignment="1">
      <alignment vertical="center" wrapText="1"/>
    </xf>
    <xf numFmtId="0" fontId="18" fillId="4" borderId="171" xfId="2" applyFont="1" applyFill="1" applyBorder="1" applyAlignment="1">
      <alignment vertical="center" wrapText="1"/>
    </xf>
    <xf numFmtId="0" fontId="10" fillId="4" borderId="21" xfId="2" applyFont="1" applyFill="1" applyBorder="1" applyAlignment="1">
      <alignment horizontal="left" vertical="center" wrapText="1"/>
    </xf>
    <xf numFmtId="0" fontId="18" fillId="4" borderId="34" xfId="2" applyFont="1" applyFill="1" applyBorder="1" applyAlignment="1">
      <alignment vertical="center" wrapText="1"/>
    </xf>
    <xf numFmtId="0" fontId="18" fillId="4" borderId="26" xfId="2" applyFont="1" applyFill="1" applyBorder="1" applyAlignment="1">
      <alignment vertical="center" wrapText="1"/>
    </xf>
    <xf numFmtId="4" fontId="40" fillId="4" borderId="26" xfId="2" applyNumberFormat="1" applyFont="1" applyFill="1" applyBorder="1" applyAlignment="1">
      <alignment vertical="center" wrapText="1"/>
    </xf>
    <xf numFmtId="0" fontId="7" fillId="4" borderId="1" xfId="2" applyFont="1" applyFill="1" applyBorder="1" applyAlignment="1">
      <alignment vertical="center" wrapText="1"/>
    </xf>
    <xf numFmtId="0" fontId="29" fillId="10" borderId="1" xfId="2" applyFont="1" applyFill="1" applyBorder="1" applyAlignment="1">
      <alignment vertical="center" wrapText="1"/>
    </xf>
    <xf numFmtId="164" fontId="18" fillId="10" borderId="1" xfId="2" applyNumberFormat="1" applyFont="1" applyFill="1" applyBorder="1" applyAlignment="1">
      <alignment horizontal="right" vertical="center" wrapText="1"/>
    </xf>
    <xf numFmtId="164" fontId="28" fillId="10" borderId="20" xfId="2" applyNumberFormat="1" applyFont="1" applyFill="1" applyBorder="1" applyAlignment="1">
      <alignment vertical="center" wrapText="1"/>
    </xf>
    <xf numFmtId="0" fontId="2" fillId="0" borderId="0" xfId="2" applyFont="1" applyFill="1" applyBorder="1" applyAlignment="1" applyProtection="1">
      <alignment horizontal="left" vertical="top"/>
      <protection locked="0"/>
    </xf>
    <xf numFmtId="0" fontId="2" fillId="0" borderId="0" xfId="2" applyFill="1" applyBorder="1" applyAlignment="1" applyProtection="1">
      <alignment horizontal="left" vertical="top"/>
      <protection locked="0"/>
    </xf>
    <xf numFmtId="0" fontId="14" fillId="0" borderId="0" xfId="2" applyFont="1" applyFill="1" applyBorder="1" applyAlignment="1" applyProtection="1">
      <alignment vertical="center" wrapText="1"/>
      <protection locked="0"/>
    </xf>
    <xf numFmtId="0" fontId="33" fillId="7" borderId="0" xfId="2" applyFont="1" applyFill="1" applyBorder="1" applyAlignment="1" applyProtection="1">
      <alignment horizontal="left" vertical="center" wrapText="1"/>
      <protection locked="0"/>
    </xf>
    <xf numFmtId="0" fontId="12" fillId="7" borderId="0" xfId="2" applyFont="1" applyFill="1" applyBorder="1" applyAlignment="1" applyProtection="1">
      <alignment horizontal="center" vertical="center" wrapText="1"/>
      <protection locked="0"/>
    </xf>
    <xf numFmtId="0" fontId="2" fillId="7" borderId="0" xfId="2" applyFill="1" applyBorder="1" applyAlignment="1" applyProtection="1">
      <alignment horizontal="left" vertical="top"/>
      <protection locked="0"/>
    </xf>
    <xf numFmtId="0" fontId="14" fillId="7" borderId="0" xfId="2" applyFont="1" applyFill="1" applyBorder="1" applyAlignment="1" applyProtection="1">
      <alignment vertical="center" wrapText="1"/>
      <protection locked="0"/>
    </xf>
    <xf numFmtId="0" fontId="4" fillId="0" borderId="0" xfId="2" applyFont="1" applyFill="1" applyBorder="1" applyAlignment="1" applyProtection="1">
      <alignment horizontal="left" vertical="center"/>
      <protection locked="0"/>
    </xf>
    <xf numFmtId="0" fontId="2"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left" vertical="center"/>
      <protection locked="0"/>
    </xf>
    <xf numFmtId="0" fontId="3" fillId="0" borderId="0" xfId="2" applyFont="1" applyFill="1" applyBorder="1" applyAlignment="1" applyProtection="1">
      <alignment horizontal="left" vertical="center"/>
      <protection locked="0"/>
    </xf>
    <xf numFmtId="0" fontId="3" fillId="0" borderId="0" xfId="2" applyFont="1" applyFill="1" applyBorder="1" applyAlignment="1" applyProtection="1">
      <alignment horizontal="left" vertical="top"/>
      <protection locked="0"/>
    </xf>
    <xf numFmtId="0" fontId="15" fillId="3" borderId="44" xfId="0" applyFont="1" applyFill="1" applyBorder="1" applyAlignment="1" applyProtection="1">
      <alignment horizontal="right" vertical="center" wrapText="1"/>
      <protection locked="0"/>
    </xf>
    <xf numFmtId="4" fontId="15" fillId="7" borderId="150" xfId="0" applyNumberFormat="1" applyFont="1" applyFill="1" applyBorder="1" applyAlignment="1" applyProtection="1">
      <alignment horizontal="right" vertical="center" wrapText="1"/>
      <protection locked="0"/>
    </xf>
    <xf numFmtId="4" fontId="15" fillId="7" borderId="151" xfId="0" applyNumberFormat="1" applyFont="1" applyFill="1" applyBorder="1" applyAlignment="1" applyProtection="1">
      <alignment horizontal="right" vertical="center" wrapText="1"/>
      <protection locked="0"/>
    </xf>
    <xf numFmtId="4" fontId="15" fillId="3" borderId="145" xfId="0" applyNumberFormat="1" applyFont="1" applyFill="1" applyBorder="1" applyAlignment="1" applyProtection="1">
      <alignment horizontal="right" vertical="center" wrapText="1"/>
      <protection locked="0"/>
    </xf>
    <xf numFmtId="0" fontId="15" fillId="3" borderId="21" xfId="0" applyFont="1" applyFill="1" applyBorder="1" applyAlignment="1" applyProtection="1">
      <alignment horizontal="right" vertical="center" wrapText="1"/>
      <protection locked="0"/>
    </xf>
    <xf numFmtId="4" fontId="15" fillId="7" borderId="166" xfId="0" applyNumberFormat="1" applyFont="1" applyFill="1" applyBorder="1" applyAlignment="1" applyProtection="1">
      <alignment horizontal="right" vertical="center" wrapText="1"/>
      <protection locked="0"/>
    </xf>
    <xf numFmtId="4" fontId="15" fillId="7" borderId="167" xfId="0" applyNumberFormat="1" applyFont="1" applyFill="1" applyBorder="1" applyAlignment="1" applyProtection="1">
      <alignment horizontal="right" vertical="center" wrapText="1"/>
      <protection locked="0"/>
    </xf>
    <xf numFmtId="4" fontId="15" fillId="3" borderId="168" xfId="0" applyNumberFormat="1" applyFont="1" applyFill="1" applyBorder="1" applyAlignment="1" applyProtection="1">
      <alignment horizontal="right" vertical="center" wrapText="1"/>
      <protection locked="0"/>
    </xf>
    <xf numFmtId="0" fontId="15" fillId="3" borderId="146" xfId="0" applyFont="1" applyFill="1" applyBorder="1" applyAlignment="1" applyProtection="1">
      <alignment horizontal="right" vertical="center" wrapText="1"/>
      <protection locked="0"/>
    </xf>
    <xf numFmtId="4" fontId="15" fillId="7" borderId="147" xfId="0" applyNumberFormat="1" applyFont="1" applyFill="1" applyBorder="1" applyAlignment="1" applyProtection="1">
      <alignment horizontal="right" vertical="center" wrapText="1"/>
      <protection locked="0"/>
    </xf>
    <xf numFmtId="4" fontId="15" fillId="7" borderId="148" xfId="0" applyNumberFormat="1" applyFont="1" applyFill="1" applyBorder="1" applyAlignment="1" applyProtection="1">
      <alignment horizontal="right" vertical="center" wrapText="1"/>
      <protection locked="0"/>
    </xf>
    <xf numFmtId="4" fontId="15" fillId="3" borderId="149" xfId="0" applyNumberFormat="1" applyFont="1" applyFill="1" applyBorder="1" applyAlignment="1" applyProtection="1">
      <alignment horizontal="right" vertical="center" wrapText="1"/>
      <protection locked="0"/>
    </xf>
    <xf numFmtId="0" fontId="4" fillId="0" borderId="0" xfId="2" applyFont="1" applyFill="1" applyBorder="1" applyAlignment="1" applyProtection="1">
      <alignment horizontal="left" vertical="top"/>
      <protection locked="0"/>
    </xf>
    <xf numFmtId="0" fontId="33" fillId="6" borderId="14" xfId="2" applyFont="1" applyFill="1" applyBorder="1" applyAlignment="1" applyProtection="1">
      <alignment horizontal="left" vertical="center" wrapText="1"/>
    </xf>
    <xf numFmtId="0" fontId="6" fillId="4" borderId="22" xfId="2" applyFont="1" applyFill="1" applyBorder="1" applyAlignment="1">
      <alignment vertical="center" wrapText="1"/>
    </xf>
    <xf numFmtId="0" fontId="41" fillId="4" borderId="20" xfId="1" applyFont="1" applyFill="1" applyBorder="1" applyAlignment="1" applyProtection="1">
      <alignment horizontal="left" vertical="top" wrapText="1"/>
      <protection locked="0"/>
    </xf>
    <xf numFmtId="0" fontId="18" fillId="4" borderId="30" xfId="2" applyFont="1" applyFill="1" applyBorder="1" applyAlignment="1">
      <alignment vertical="center" wrapText="1"/>
    </xf>
    <xf numFmtId="0" fontId="18" fillId="4" borderId="32" xfId="2" applyFont="1" applyFill="1" applyBorder="1" applyAlignment="1">
      <alignment vertical="center" wrapText="1"/>
    </xf>
    <xf numFmtId="0" fontId="18" fillId="4" borderId="0" xfId="2" applyFont="1" applyFill="1" applyBorder="1" applyAlignment="1">
      <alignment vertical="center" wrapText="1"/>
    </xf>
    <xf numFmtId="0" fontId="18" fillId="4" borderId="24" xfId="2" applyFont="1" applyFill="1" applyBorder="1" applyAlignment="1">
      <alignment vertical="center" wrapText="1"/>
    </xf>
    <xf numFmtId="0" fontId="18" fillId="4" borderId="31" xfId="2" applyFont="1" applyFill="1" applyBorder="1" applyAlignment="1">
      <alignment vertical="center" wrapText="1"/>
    </xf>
    <xf numFmtId="4" fontId="10" fillId="0" borderId="32" xfId="2" applyNumberFormat="1" applyFont="1" applyFill="1" applyBorder="1" applyAlignment="1" applyProtection="1">
      <alignment vertical="center" wrapText="1"/>
      <protection locked="0"/>
    </xf>
    <xf numFmtId="0" fontId="41" fillId="7" borderId="23" xfId="1" applyFont="1" applyFill="1" applyBorder="1" applyAlignment="1" applyProtection="1">
      <alignment horizontal="left" vertical="top" wrapText="1"/>
      <protection locked="0"/>
    </xf>
    <xf numFmtId="0" fontId="41" fillId="7" borderId="17" xfId="1" applyFont="1" applyFill="1" applyBorder="1" applyAlignment="1" applyProtection="1">
      <alignment horizontal="left" vertical="top" wrapText="1"/>
      <protection locked="0"/>
    </xf>
    <xf numFmtId="4" fontId="10" fillId="4" borderId="20" xfId="2" applyNumberFormat="1" applyFont="1" applyFill="1" applyBorder="1" applyAlignment="1" applyProtection="1">
      <alignment vertical="center" wrapText="1"/>
      <protection locked="0"/>
    </xf>
    <xf numFmtId="0" fontId="18" fillId="4" borderId="25" xfId="2" applyFont="1" applyFill="1" applyBorder="1" applyAlignment="1">
      <alignment vertical="center" wrapText="1"/>
    </xf>
    <xf numFmtId="0" fontId="15" fillId="3" borderId="6" xfId="0" applyFont="1" applyFill="1" applyBorder="1" applyAlignment="1">
      <alignment horizontal="left" vertical="center" wrapText="1"/>
    </xf>
    <xf numFmtId="0" fontId="10" fillId="4" borderId="25" xfId="2" applyFont="1" applyFill="1" applyBorder="1" applyAlignment="1" applyProtection="1">
      <alignment vertical="top" wrapText="1"/>
      <protection locked="0"/>
    </xf>
    <xf numFmtId="0" fontId="6" fillId="4" borderId="118" xfId="0" applyFont="1" applyFill="1" applyBorder="1" applyAlignment="1">
      <alignment horizontal="left" vertical="center" wrapText="1"/>
    </xf>
    <xf numFmtId="0" fontId="6" fillId="4" borderId="123" xfId="2" applyFont="1" applyFill="1" applyBorder="1" applyAlignment="1">
      <alignment horizontal="right" vertical="center" wrapText="1"/>
    </xf>
    <xf numFmtId="4" fontId="6" fillId="4" borderId="124" xfId="2" applyNumberFormat="1" applyFont="1" applyFill="1" applyBorder="1" applyAlignment="1">
      <alignment vertical="center" wrapText="1"/>
    </xf>
    <xf numFmtId="0" fontId="6" fillId="4" borderId="41" xfId="2" applyFont="1" applyFill="1" applyBorder="1" applyAlignment="1">
      <alignment horizontal="right" vertical="center" wrapText="1"/>
    </xf>
    <xf numFmtId="0" fontId="7" fillId="4" borderId="24" xfId="2" applyFont="1" applyFill="1" applyBorder="1" applyAlignment="1">
      <alignment vertical="center" wrapText="1"/>
    </xf>
    <xf numFmtId="0" fontId="7" fillId="4" borderId="31" xfId="2" applyFont="1" applyFill="1" applyBorder="1" applyAlignment="1">
      <alignment vertical="center" wrapText="1"/>
    </xf>
    <xf numFmtId="0" fontId="7" fillId="4" borderId="52" xfId="2" applyFont="1" applyFill="1" applyBorder="1" applyAlignment="1">
      <alignment vertical="center" wrapText="1"/>
    </xf>
    <xf numFmtId="0" fontId="7" fillId="7" borderId="1" xfId="2" applyFont="1" applyFill="1" applyBorder="1" applyAlignment="1" applyProtection="1">
      <alignment horizontal="left" vertical="center" wrapText="1"/>
      <protection locked="0"/>
    </xf>
    <xf numFmtId="164" fontId="65" fillId="9" borderId="9" xfId="2" applyNumberFormat="1" applyFont="1" applyFill="1" applyBorder="1" applyAlignment="1">
      <alignment horizontal="center" vertical="center" wrapText="1"/>
    </xf>
    <xf numFmtId="0" fontId="24" fillId="9" borderId="144" xfId="2" applyFont="1" applyFill="1" applyBorder="1" applyAlignment="1">
      <alignment horizontal="right" vertical="center" wrapText="1"/>
    </xf>
    <xf numFmtId="0" fontId="10" fillId="0" borderId="27" xfId="2" applyFont="1" applyFill="1" applyBorder="1" applyAlignment="1" applyProtection="1">
      <alignment horizontal="center" vertical="center" wrapText="1"/>
      <protection locked="0"/>
    </xf>
    <xf numFmtId="22" fontId="54" fillId="7" borderId="0" xfId="2" applyNumberFormat="1" applyFont="1" applyFill="1" applyBorder="1" applyAlignment="1" applyProtection="1">
      <alignment horizontal="right" vertical="center"/>
      <protection locked="0"/>
    </xf>
    <xf numFmtId="0" fontId="73" fillId="0" borderId="0" xfId="2" applyFont="1" applyFill="1" applyBorder="1" applyAlignment="1">
      <alignment horizontal="left" vertical="top" wrapText="1"/>
    </xf>
    <xf numFmtId="0" fontId="25" fillId="10" borderId="26" xfId="2" applyFont="1" applyFill="1" applyBorder="1" applyAlignment="1">
      <alignment vertical="center" wrapText="1"/>
    </xf>
    <xf numFmtId="0" fontId="25" fillId="10" borderId="32" xfId="2" applyFont="1" applyFill="1" applyBorder="1" applyAlignment="1">
      <alignment vertical="center" wrapText="1"/>
    </xf>
    <xf numFmtId="0" fontId="25" fillId="10" borderId="0" xfId="2" applyFont="1" applyFill="1" applyBorder="1" applyAlignment="1">
      <alignment vertical="center" wrapText="1"/>
    </xf>
    <xf numFmtId="0" fontId="25" fillId="10" borderId="130" xfId="2" applyFont="1" applyFill="1" applyBorder="1" applyAlignment="1">
      <alignment vertical="center" wrapText="1"/>
    </xf>
    <xf numFmtId="0" fontId="25" fillId="10" borderId="55" xfId="2" applyFont="1" applyFill="1" applyBorder="1" applyAlignment="1">
      <alignment vertical="center" wrapText="1"/>
    </xf>
    <xf numFmtId="0" fontId="5" fillId="5" borderId="21" xfId="2" applyFont="1" applyFill="1" applyBorder="1" applyAlignment="1" applyProtection="1">
      <alignment horizontal="left" vertical="center" wrapText="1"/>
    </xf>
    <xf numFmtId="0" fontId="15" fillId="5" borderId="20" xfId="2" applyFont="1" applyFill="1" applyBorder="1" applyAlignment="1" applyProtection="1">
      <alignment horizontal="right" vertical="center" wrapText="1"/>
    </xf>
    <xf numFmtId="0" fontId="6" fillId="4" borderId="26" xfId="2" applyFont="1" applyFill="1" applyBorder="1" applyAlignment="1">
      <alignment horizontal="center" vertical="center" wrapText="1"/>
    </xf>
    <xf numFmtId="0" fontId="5" fillId="5" borderId="21" xfId="2" applyFont="1" applyFill="1" applyBorder="1" applyAlignment="1" applyProtection="1">
      <alignment horizontal="left" vertical="center" wrapText="1"/>
    </xf>
    <xf numFmtId="0" fontId="7" fillId="4" borderId="44" xfId="2" applyFont="1" applyFill="1" applyBorder="1" applyAlignment="1">
      <alignment vertical="center" wrapText="1"/>
    </xf>
    <xf numFmtId="0" fontId="6" fillId="4" borderId="0" xfId="2" applyFont="1" applyFill="1" applyBorder="1" applyAlignment="1">
      <alignment horizontal="right" vertical="center" wrapText="1"/>
    </xf>
    <xf numFmtId="4" fontId="6" fillId="4" borderId="0" xfId="2" applyNumberFormat="1" applyFont="1" applyFill="1" applyBorder="1" applyAlignment="1">
      <alignment vertical="center" wrapText="1"/>
    </xf>
    <xf numFmtId="4" fontId="18" fillId="4" borderId="0" xfId="2" applyNumberFormat="1" applyFont="1" applyFill="1" applyBorder="1" applyAlignment="1">
      <alignment horizontal="center" vertical="center" wrapText="1"/>
    </xf>
    <xf numFmtId="164" fontId="18" fillId="4" borderId="29" xfId="2" applyNumberFormat="1" applyFont="1" applyFill="1" applyBorder="1" applyAlignment="1">
      <alignment vertical="center" wrapText="1"/>
    </xf>
    <xf numFmtId="164" fontId="18" fillId="4" borderId="25" xfId="2" applyNumberFormat="1" applyFont="1" applyFill="1" applyBorder="1" applyAlignment="1">
      <alignment vertical="center" wrapText="1"/>
    </xf>
    <xf numFmtId="0" fontId="10" fillId="4" borderId="17" xfId="0" applyFont="1" applyFill="1" applyBorder="1" applyAlignment="1">
      <alignment horizontal="center" vertical="center" wrapText="1"/>
    </xf>
    <xf numFmtId="2" fontId="6" fillId="4" borderId="17" xfId="2" applyNumberFormat="1" applyFont="1" applyFill="1" applyBorder="1" applyAlignment="1">
      <alignment horizontal="right" vertical="center" wrapText="1"/>
    </xf>
    <xf numFmtId="0" fontId="2" fillId="4" borderId="0" xfId="2" applyFill="1" applyBorder="1" applyAlignment="1">
      <alignment horizontal="left" vertical="top"/>
    </xf>
    <xf numFmtId="0" fontId="2" fillId="4" borderId="67" xfId="2" applyFill="1" applyBorder="1" applyAlignment="1">
      <alignment horizontal="left" vertical="top"/>
    </xf>
    <xf numFmtId="0" fontId="5" fillId="5" borderId="21" xfId="2" applyFont="1" applyFill="1" applyBorder="1" applyAlignment="1">
      <alignment vertical="center"/>
    </xf>
    <xf numFmtId="0" fontId="5" fillId="5" borderId="20" xfId="2" applyFont="1" applyFill="1" applyBorder="1" applyAlignment="1">
      <alignment vertical="center"/>
    </xf>
    <xf numFmtId="0" fontId="10" fillId="8" borderId="23" xfId="2" applyFont="1" applyFill="1" applyBorder="1" applyAlignment="1">
      <alignment horizontal="center" vertical="center" wrapText="1"/>
    </xf>
    <xf numFmtId="0" fontId="10" fillId="8" borderId="43" xfId="2" applyFont="1" applyFill="1" applyBorder="1" applyAlignment="1">
      <alignment horizontal="center" vertical="center" wrapText="1"/>
    </xf>
    <xf numFmtId="0" fontId="6" fillId="4" borderId="26" xfId="2" applyFont="1" applyFill="1" applyBorder="1" applyAlignment="1">
      <alignment horizontal="center" vertical="center" wrapText="1"/>
    </xf>
    <xf numFmtId="0" fontId="7" fillId="4" borderId="29" xfId="2" applyFont="1" applyFill="1" applyBorder="1" applyAlignment="1">
      <alignment vertical="center" wrapText="1"/>
    </xf>
    <xf numFmtId="0" fontId="7" fillId="4" borderId="25" xfId="2" applyFont="1" applyFill="1" applyBorder="1" applyAlignment="1">
      <alignment vertical="center" wrapText="1"/>
    </xf>
    <xf numFmtId="0" fontId="6" fillId="4" borderId="33" xfId="2" applyFont="1" applyFill="1" applyBorder="1" applyAlignment="1">
      <alignment vertical="center" wrapText="1"/>
    </xf>
    <xf numFmtId="4" fontId="6" fillId="4" borderId="26" xfId="2" applyNumberFormat="1" applyFont="1" applyFill="1" applyBorder="1" applyAlignment="1">
      <alignment vertical="center" wrapText="1"/>
    </xf>
    <xf numFmtId="0" fontId="6" fillId="4" borderId="20" xfId="2" applyFont="1" applyFill="1" applyBorder="1" applyAlignment="1">
      <alignment horizontal="center" vertical="center" wrapText="1"/>
    </xf>
    <xf numFmtId="0" fontId="6" fillId="4" borderId="26" xfId="2" applyFont="1" applyFill="1" applyBorder="1" applyAlignment="1">
      <alignment horizontal="center" vertical="center" wrapText="1"/>
    </xf>
    <xf numFmtId="0" fontId="6" fillId="4" borderId="20" xfId="2" applyFont="1" applyFill="1" applyBorder="1" applyAlignment="1">
      <alignment horizontal="center" vertical="center" wrapText="1"/>
    </xf>
    <xf numFmtId="0" fontId="6" fillId="4" borderId="26" xfId="2" applyFont="1" applyFill="1" applyBorder="1" applyAlignment="1">
      <alignment horizontal="center" vertical="center" wrapText="1"/>
    </xf>
    <xf numFmtId="0" fontId="10" fillId="4" borderId="115" xfId="2" applyFont="1" applyFill="1" applyBorder="1" applyAlignment="1">
      <alignment horizontal="center" vertical="center" wrapText="1"/>
    </xf>
    <xf numFmtId="0" fontId="10" fillId="4" borderId="0" xfId="2" applyFont="1" applyFill="1" applyBorder="1" applyAlignment="1">
      <alignment horizontal="center" vertical="center" wrapText="1"/>
    </xf>
    <xf numFmtId="0" fontId="6" fillId="4" borderId="0" xfId="2" applyFont="1" applyFill="1" applyBorder="1" applyAlignment="1">
      <alignment vertical="center" wrapText="1"/>
    </xf>
    <xf numFmtId="0" fontId="10" fillId="6" borderId="0" xfId="2" applyFont="1" applyFill="1" applyBorder="1" applyAlignment="1">
      <alignment horizontal="center" vertical="center" wrapText="1"/>
    </xf>
    <xf numFmtId="0" fontId="6" fillId="4" borderId="1" xfId="2" applyFont="1" applyFill="1" applyBorder="1" applyAlignment="1">
      <alignment horizontal="center" vertical="center" wrapText="1"/>
    </xf>
    <xf numFmtId="0" fontId="2" fillId="6" borderId="111" xfId="2" applyFill="1" applyBorder="1" applyAlignment="1">
      <alignment horizontal="left" vertical="top"/>
    </xf>
    <xf numFmtId="0" fontId="2" fillId="6" borderId="112" xfId="2" applyFill="1" applyBorder="1" applyAlignment="1">
      <alignment horizontal="left" vertical="top"/>
    </xf>
    <xf numFmtId="0" fontId="76" fillId="6" borderId="113" xfId="2" applyFont="1" applyFill="1" applyBorder="1" applyAlignment="1">
      <alignment horizontal="center" vertical="center" wrapText="1"/>
    </xf>
    <xf numFmtId="0" fontId="10" fillId="8" borderId="23" xfId="2" applyFont="1" applyFill="1" applyBorder="1" applyAlignment="1">
      <alignment horizontal="center" vertical="center" wrapText="1"/>
    </xf>
    <xf numFmtId="0" fontId="6" fillId="4" borderId="1" xfId="2" applyFont="1" applyFill="1" applyBorder="1" applyAlignment="1">
      <alignment horizontal="left" vertical="center" wrapText="1"/>
    </xf>
    <xf numFmtId="0" fontId="10" fillId="6" borderId="111" xfId="2" applyFont="1" applyFill="1" applyBorder="1" applyAlignment="1">
      <alignment horizontal="center" vertical="center" wrapText="1"/>
    </xf>
    <xf numFmtId="0" fontId="76" fillId="6" borderId="108" xfId="2" applyFont="1" applyFill="1" applyBorder="1" applyAlignment="1">
      <alignment vertical="center" wrapText="1"/>
    </xf>
    <xf numFmtId="0" fontId="76" fillId="6" borderId="179" xfId="2" applyFont="1" applyFill="1" applyBorder="1" applyAlignment="1">
      <alignment vertical="center" wrapText="1"/>
    </xf>
    <xf numFmtId="0" fontId="77" fillId="6" borderId="180" xfId="2" applyFont="1" applyFill="1" applyBorder="1" applyAlignment="1">
      <alignment horizontal="center" vertical="center" wrapText="1"/>
    </xf>
    <xf numFmtId="0" fontId="78" fillId="6" borderId="180" xfId="2" applyFont="1" applyFill="1" applyBorder="1" applyAlignment="1">
      <alignment horizontal="left" vertical="top"/>
    </xf>
    <xf numFmtId="0" fontId="78" fillId="6" borderId="111" xfId="2" applyFont="1" applyFill="1" applyBorder="1" applyAlignment="1">
      <alignment horizontal="left" vertical="top"/>
    </xf>
    <xf numFmtId="0" fontId="78" fillId="6" borderId="112" xfId="2" applyFont="1" applyFill="1" applyBorder="1" applyAlignment="1">
      <alignment horizontal="left" vertical="top"/>
    </xf>
    <xf numFmtId="0" fontId="77" fillId="6" borderId="111" xfId="2" applyFont="1" applyFill="1" applyBorder="1" applyAlignment="1">
      <alignment horizontal="center" vertical="center" wrapText="1"/>
    </xf>
    <xf numFmtId="0" fontId="78" fillId="6" borderId="181" xfId="2" applyFont="1" applyFill="1" applyBorder="1" applyAlignment="1">
      <alignment horizontal="left" vertical="top"/>
    </xf>
    <xf numFmtId="0" fontId="76" fillId="6" borderId="184" xfId="2" applyFont="1" applyFill="1" applyBorder="1" applyAlignment="1">
      <alignment vertical="center" wrapText="1"/>
    </xf>
    <xf numFmtId="0" fontId="77" fillId="6" borderId="182" xfId="2" applyFont="1" applyFill="1" applyBorder="1" applyAlignment="1">
      <alignment horizontal="center" vertical="center" wrapText="1"/>
    </xf>
    <xf numFmtId="0" fontId="78" fillId="6" borderId="182" xfId="2" applyFont="1" applyFill="1" applyBorder="1" applyAlignment="1">
      <alignment horizontal="left" vertical="top"/>
    </xf>
    <xf numFmtId="0" fontId="78" fillId="6" borderId="183" xfId="2" applyFont="1" applyFill="1" applyBorder="1" applyAlignment="1">
      <alignment horizontal="left" vertical="top"/>
    </xf>
    <xf numFmtId="4" fontId="6" fillId="4" borderId="23" xfId="2" applyNumberFormat="1" applyFont="1" applyFill="1" applyBorder="1" applyAlignment="1">
      <alignment horizontal="right" vertical="center" wrapText="1"/>
    </xf>
    <xf numFmtId="0" fontId="76" fillId="6" borderId="71" xfId="2" applyFont="1" applyFill="1" applyBorder="1" applyAlignment="1">
      <alignment vertical="center" wrapText="1"/>
    </xf>
    <xf numFmtId="0" fontId="10" fillId="4" borderId="32"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186" xfId="0" applyFont="1" applyFill="1" applyBorder="1" applyAlignment="1">
      <alignment horizontal="center" vertical="center" wrapText="1"/>
    </xf>
    <xf numFmtId="0" fontId="10" fillId="4" borderId="119" xfId="0" applyFont="1" applyFill="1" applyBorder="1" applyAlignment="1">
      <alignment horizontal="center" vertical="center" wrapText="1"/>
    </xf>
    <xf numFmtId="0" fontId="10" fillId="8" borderId="187" xfId="2" applyFont="1" applyFill="1" applyBorder="1" applyAlignment="1">
      <alignment vertical="center" wrapText="1"/>
    </xf>
    <xf numFmtId="0" fontId="10" fillId="8" borderId="43" xfId="2" applyFont="1" applyFill="1" applyBorder="1" applyAlignment="1">
      <alignment vertical="center" wrapText="1"/>
    </xf>
    <xf numFmtId="0" fontId="10" fillId="8" borderId="22" xfId="2" applyFont="1" applyFill="1" applyBorder="1" applyAlignment="1">
      <alignment vertical="center" wrapText="1"/>
    </xf>
    <xf numFmtId="0" fontId="6" fillId="4" borderId="188" xfId="2" applyFont="1" applyFill="1" applyBorder="1" applyAlignment="1">
      <alignment horizontal="right" vertical="center" wrapText="1"/>
    </xf>
    <xf numFmtId="0" fontId="10" fillId="8" borderId="189" xfId="2" applyFont="1" applyFill="1" applyBorder="1" applyAlignment="1">
      <alignment vertical="center" wrapText="1"/>
    </xf>
    <xf numFmtId="4" fontId="6" fillId="4" borderId="55" xfId="2" applyNumberFormat="1" applyFont="1" applyFill="1" applyBorder="1" applyAlignment="1">
      <alignment vertical="center" wrapText="1"/>
    </xf>
    <xf numFmtId="0" fontId="6" fillId="4" borderId="55" xfId="2" applyFont="1" applyFill="1" applyBorder="1" applyAlignment="1">
      <alignment horizontal="center" vertical="center" wrapText="1"/>
    </xf>
    <xf numFmtId="0" fontId="2" fillId="4" borderId="55" xfId="2" applyFill="1" applyBorder="1" applyAlignment="1">
      <alignment horizontal="left" vertical="top"/>
    </xf>
    <xf numFmtId="0" fontId="2" fillId="4" borderId="190" xfId="2" applyFill="1" applyBorder="1" applyAlignment="1">
      <alignment horizontal="left" vertical="top"/>
    </xf>
    <xf numFmtId="0" fontId="10" fillId="4" borderId="43" xfId="2" applyFont="1" applyFill="1" applyBorder="1" applyAlignment="1">
      <alignment vertical="center" wrapText="1"/>
    </xf>
    <xf numFmtId="0" fontId="10" fillId="4" borderId="22" xfId="2" applyFont="1" applyFill="1" applyBorder="1" applyAlignment="1">
      <alignment vertical="center" wrapText="1"/>
    </xf>
    <xf numFmtId="0" fontId="40" fillId="8" borderId="43" xfId="2" applyFont="1" applyFill="1" applyBorder="1" applyAlignment="1">
      <alignment horizontal="center" vertical="center" wrapText="1"/>
    </xf>
    <xf numFmtId="0" fontId="6" fillId="4" borderId="42" xfId="2" applyFont="1" applyFill="1" applyBorder="1" applyAlignment="1">
      <alignment vertical="center"/>
    </xf>
    <xf numFmtId="0" fontId="10" fillId="8" borderId="20" xfId="2" applyFont="1" applyFill="1" applyBorder="1" applyAlignment="1">
      <alignment vertical="center" wrapText="1"/>
    </xf>
    <xf numFmtId="0" fontId="6" fillId="4" borderId="42" xfId="2" applyFont="1" applyFill="1" applyBorder="1" applyAlignment="1">
      <alignment horizontal="left" vertical="center" wrapText="1"/>
    </xf>
    <xf numFmtId="0" fontId="6" fillId="4" borderId="44" xfId="2" applyFont="1" applyFill="1" applyBorder="1" applyAlignment="1">
      <alignment horizontal="left" vertical="center" wrapText="1"/>
    </xf>
    <xf numFmtId="0" fontId="6" fillId="4" borderId="41" xfId="2" applyFont="1" applyFill="1" applyBorder="1" applyAlignment="1">
      <alignment vertical="center" wrapText="1"/>
    </xf>
    <xf numFmtId="0" fontId="6" fillId="4" borderId="30" xfId="2" applyFont="1" applyFill="1" applyBorder="1" applyAlignment="1">
      <alignment vertical="center" wrapText="1"/>
    </xf>
    <xf numFmtId="0" fontId="6" fillId="4" borderId="29" xfId="2" applyFont="1" applyFill="1" applyBorder="1" applyAlignment="1">
      <alignment vertical="center" wrapText="1"/>
    </xf>
    <xf numFmtId="0" fontId="6" fillId="4" borderId="3" xfId="2" applyFont="1" applyFill="1" applyBorder="1" applyAlignment="1">
      <alignment vertical="center" wrapText="1"/>
    </xf>
    <xf numFmtId="0" fontId="6" fillId="4" borderId="41" xfId="2" applyFont="1" applyFill="1" applyBorder="1" applyAlignment="1">
      <alignment horizontal="left" vertical="center" wrapText="1"/>
    </xf>
    <xf numFmtId="0" fontId="6" fillId="4" borderId="23" xfId="2" applyFont="1" applyFill="1" applyBorder="1" applyAlignment="1">
      <alignment vertical="center" wrapText="1"/>
    </xf>
    <xf numFmtId="0" fontId="6" fillId="4" borderId="43" xfId="2" applyFont="1" applyFill="1" applyBorder="1" applyAlignment="1">
      <alignment vertical="center" wrapText="1"/>
    </xf>
    <xf numFmtId="4" fontId="69" fillId="4" borderId="31" xfId="2" applyNumberFormat="1" applyFont="1" applyFill="1" applyBorder="1" applyAlignment="1">
      <alignment vertical="center" wrapText="1"/>
    </xf>
    <xf numFmtId="4" fontId="18" fillId="4" borderId="31" xfId="2" applyNumberFormat="1" applyFont="1" applyFill="1" applyBorder="1" applyAlignment="1">
      <alignment vertical="center" wrapText="1"/>
    </xf>
    <xf numFmtId="0" fontId="6" fillId="4" borderId="191" xfId="2" applyFont="1" applyFill="1" applyBorder="1" applyAlignment="1">
      <alignment horizontal="right" vertical="center" wrapText="1"/>
    </xf>
    <xf numFmtId="0" fontId="6" fillId="4" borderId="192" xfId="2" applyFont="1" applyFill="1" applyBorder="1" applyAlignment="1">
      <alignment horizontal="right" vertical="center" wrapText="1"/>
    </xf>
    <xf numFmtId="4" fontId="15" fillId="4" borderId="17" xfId="2" applyNumberFormat="1" applyFont="1" applyFill="1" applyBorder="1" applyAlignment="1">
      <alignment vertical="center" wrapText="1"/>
    </xf>
    <xf numFmtId="4" fontId="40" fillId="4" borderId="20" xfId="2" applyNumberFormat="1" applyFont="1" applyFill="1" applyBorder="1" applyAlignment="1">
      <alignment vertical="center" wrapText="1"/>
    </xf>
    <xf numFmtId="4" fontId="42" fillId="4" borderId="20" xfId="2" applyNumberFormat="1" applyFont="1" applyFill="1" applyBorder="1" applyAlignment="1">
      <alignment vertical="center" wrapText="1"/>
    </xf>
    <xf numFmtId="0" fontId="5" fillId="4" borderId="21" xfId="2" applyFont="1" applyFill="1" applyBorder="1" applyAlignment="1" applyProtection="1">
      <alignment horizontal="left" vertical="center" wrapText="1"/>
    </xf>
    <xf numFmtId="0" fontId="59" fillId="4" borderId="26" xfId="2" applyFont="1" applyFill="1" applyBorder="1" applyAlignment="1" applyProtection="1">
      <alignment vertical="center" wrapText="1"/>
    </xf>
    <xf numFmtId="0" fontId="6" fillId="4" borderId="26" xfId="2" applyFont="1" applyFill="1" applyBorder="1" applyAlignment="1">
      <alignment horizontal="left" vertical="center" wrapText="1"/>
    </xf>
    <xf numFmtId="4" fontId="69" fillId="4" borderId="20" xfId="2" applyNumberFormat="1" applyFont="1" applyFill="1" applyBorder="1" applyAlignment="1">
      <alignment vertical="center" wrapText="1"/>
    </xf>
    <xf numFmtId="0" fontId="76" fillId="6" borderId="0" xfId="2" applyFont="1" applyFill="1" applyBorder="1" applyAlignment="1">
      <alignment horizontal="right" vertical="center" wrapText="1"/>
    </xf>
    <xf numFmtId="0" fontId="2" fillId="6" borderId="156" xfId="2" applyFill="1" applyBorder="1" applyAlignment="1">
      <alignment horizontal="left" vertical="top"/>
    </xf>
    <xf numFmtId="0" fontId="76" fillId="6" borderId="195" xfId="2" applyFont="1" applyFill="1" applyBorder="1" applyAlignment="1">
      <alignment horizontal="right" vertical="center" wrapText="1"/>
    </xf>
    <xf numFmtId="0" fontId="5" fillId="0" borderId="0" xfId="2" applyFont="1" applyFill="1" applyBorder="1" applyAlignment="1">
      <alignment horizontal="center" vertical="center"/>
    </xf>
    <xf numFmtId="0" fontId="76" fillId="6" borderId="197" xfId="2" applyFont="1" applyFill="1" applyBorder="1" applyAlignment="1">
      <alignment horizontal="center" vertical="center" wrapText="1"/>
    </xf>
    <xf numFmtId="0" fontId="79" fillId="6" borderId="171" xfId="2" applyFont="1" applyFill="1" applyBorder="1" applyAlignment="1">
      <alignment horizontal="center" vertical="center"/>
    </xf>
    <xf numFmtId="0" fontId="79" fillId="6" borderId="194" xfId="2" applyFont="1" applyFill="1" applyBorder="1" applyAlignment="1">
      <alignment horizontal="center" vertical="center"/>
    </xf>
    <xf numFmtId="0" fontId="79" fillId="6" borderId="67" xfId="2" applyFont="1" applyFill="1" applyBorder="1" applyAlignment="1">
      <alignment horizontal="center" vertical="center"/>
    </xf>
    <xf numFmtId="0" fontId="76" fillId="6" borderId="65" xfId="2" applyFont="1" applyFill="1" applyBorder="1" applyAlignment="1">
      <alignment horizontal="center" vertical="center" wrapText="1"/>
    </xf>
    <xf numFmtId="0" fontId="2" fillId="6" borderId="65" xfId="2" applyFill="1" applyBorder="1" applyAlignment="1">
      <alignment horizontal="left" vertical="top"/>
    </xf>
    <xf numFmtId="0" fontId="80" fillId="6" borderId="200" xfId="2" applyFont="1" applyFill="1" applyBorder="1" applyAlignment="1">
      <alignment horizontal="center" vertical="center"/>
    </xf>
    <xf numFmtId="0" fontId="80" fillId="6" borderId="0" xfId="2" applyFont="1" applyFill="1" applyBorder="1" applyAlignment="1">
      <alignment horizontal="center" vertical="center"/>
    </xf>
    <xf numFmtId="0" fontId="2" fillId="6" borderId="200" xfId="2" applyFill="1" applyBorder="1" applyAlignment="1">
      <alignment horizontal="center" vertical="center"/>
    </xf>
    <xf numFmtId="0" fontId="2" fillId="6" borderId="0" xfId="2" applyFill="1" applyBorder="1" applyAlignment="1">
      <alignment horizontal="center" vertical="center"/>
    </xf>
    <xf numFmtId="0" fontId="10" fillId="8" borderId="23" xfId="2" applyFont="1" applyFill="1" applyBorder="1" applyAlignment="1">
      <alignment horizontal="center" vertical="center" wrapText="1"/>
    </xf>
    <xf numFmtId="0" fontId="10" fillId="8" borderId="43" xfId="2" applyFont="1" applyFill="1" applyBorder="1" applyAlignment="1">
      <alignment horizontal="center" vertical="center" wrapText="1"/>
    </xf>
    <xf numFmtId="0" fontId="10" fillId="4" borderId="23" xfId="2" applyFont="1" applyFill="1" applyBorder="1" applyAlignment="1">
      <alignment horizontal="center" vertical="center" wrapText="1"/>
    </xf>
    <xf numFmtId="0" fontId="10" fillId="4" borderId="17" xfId="2" applyFont="1" applyFill="1" applyBorder="1" applyAlignment="1">
      <alignment horizontal="center" vertical="center" wrapText="1"/>
    </xf>
    <xf numFmtId="0" fontId="10" fillId="4" borderId="23" xfId="2" applyFont="1" applyFill="1" applyBorder="1" applyAlignment="1">
      <alignment horizontal="center" vertical="center" wrapText="1"/>
    </xf>
    <xf numFmtId="164" fontId="10" fillId="4" borderId="1" xfId="2" applyNumberFormat="1" applyFont="1" applyFill="1" applyBorder="1" applyAlignment="1">
      <alignment vertical="center" wrapText="1"/>
    </xf>
    <xf numFmtId="164" fontId="10" fillId="4" borderId="19" xfId="2" applyNumberFormat="1" applyFont="1" applyFill="1" applyBorder="1" applyAlignment="1">
      <alignment vertical="center" wrapText="1"/>
    </xf>
    <xf numFmtId="0" fontId="26" fillId="9" borderId="26" xfId="2" applyFont="1" applyFill="1" applyBorder="1" applyAlignment="1">
      <alignment horizontal="right" vertical="center" wrapText="1"/>
    </xf>
    <xf numFmtId="0" fontId="10" fillId="4" borderId="0" xfId="2" applyFont="1" applyFill="1" applyBorder="1" applyAlignment="1">
      <alignment vertical="center" wrapText="1"/>
    </xf>
    <xf numFmtId="0" fontId="55" fillId="4" borderId="0" xfId="2" applyFont="1" applyFill="1" applyBorder="1" applyAlignment="1">
      <alignment horizontal="center" vertical="top"/>
    </xf>
    <xf numFmtId="0" fontId="8" fillId="5" borderId="44" xfId="0" applyFont="1" applyFill="1" applyBorder="1" applyAlignment="1">
      <alignment horizontal="center" vertical="center"/>
    </xf>
    <xf numFmtId="0" fontId="6" fillId="4" borderId="0" xfId="0" applyFont="1" applyFill="1" applyBorder="1" applyAlignment="1">
      <alignment horizontal="left" vertical="center" wrapText="1"/>
    </xf>
    <xf numFmtId="0" fontId="6" fillId="4" borderId="0" xfId="0" applyFont="1" applyFill="1" applyBorder="1" applyAlignment="1">
      <alignment horizontal="center" vertical="center" wrapText="1"/>
    </xf>
    <xf numFmtId="0" fontId="81" fillId="4" borderId="0"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6" fillId="4" borderId="20" xfId="2" applyFont="1" applyFill="1" applyBorder="1" applyAlignment="1">
      <alignment horizontal="center" vertical="center" wrapText="1"/>
    </xf>
    <xf numFmtId="0" fontId="6" fillId="4" borderId="1" xfId="2" applyFont="1" applyFill="1" applyBorder="1" applyAlignment="1">
      <alignment horizontal="left" vertical="center" wrapText="1"/>
    </xf>
    <xf numFmtId="0" fontId="3" fillId="13" borderId="0" xfId="2" applyFont="1" applyFill="1" applyBorder="1" applyAlignment="1">
      <alignment horizontal="left" vertical="top" wrapText="1"/>
    </xf>
    <xf numFmtId="0" fontId="3" fillId="14" borderId="0" xfId="2" applyFont="1" applyFill="1" applyBorder="1" applyAlignment="1">
      <alignment horizontal="left" vertical="top" wrapText="1"/>
    </xf>
    <xf numFmtId="0" fontId="3" fillId="16" borderId="0" xfId="2" applyFont="1" applyFill="1" applyBorder="1" applyAlignment="1">
      <alignment horizontal="left" vertical="top" wrapText="1"/>
    </xf>
    <xf numFmtId="4" fontId="15" fillId="4" borderId="40" xfId="0" applyNumberFormat="1" applyFont="1" applyFill="1" applyBorder="1" applyAlignment="1">
      <alignment horizontal="right" vertical="center" wrapText="1"/>
    </xf>
    <xf numFmtId="0" fontId="6" fillId="4" borderId="1" xfId="2" applyFont="1" applyFill="1" applyBorder="1" applyAlignment="1">
      <alignment horizontal="right" vertical="center" wrapText="1"/>
    </xf>
    <xf numFmtId="0" fontId="69" fillId="4" borderId="17" xfId="2" applyFont="1" applyFill="1" applyBorder="1" applyAlignment="1">
      <alignment horizontal="right" vertical="center" wrapText="1"/>
    </xf>
    <xf numFmtId="4" fontId="69" fillId="4" borderId="23" xfId="2" applyNumberFormat="1" applyFont="1" applyFill="1" applyBorder="1" applyAlignment="1">
      <alignment horizontal="right" vertical="center" wrapText="1"/>
    </xf>
    <xf numFmtId="4" fontId="6" fillId="4" borderId="1" xfId="2" applyNumberFormat="1" applyFont="1" applyFill="1" applyBorder="1" applyAlignment="1">
      <alignment vertical="center" wrapText="1"/>
    </xf>
    <xf numFmtId="4" fontId="6" fillId="4" borderId="20" xfId="2" applyNumberFormat="1" applyFont="1" applyFill="1" applyBorder="1" applyAlignment="1">
      <alignment vertical="center" wrapText="1"/>
    </xf>
    <xf numFmtId="2" fontId="69" fillId="4" borderId="20" xfId="2" applyNumberFormat="1" applyFont="1" applyFill="1" applyBorder="1" applyAlignment="1">
      <alignment horizontal="right" vertical="center" wrapText="1"/>
    </xf>
    <xf numFmtId="4" fontId="6" fillId="4" borderId="23" xfId="2" applyNumberFormat="1" applyFont="1" applyFill="1" applyBorder="1" applyAlignment="1">
      <alignment vertical="center" wrapText="1"/>
    </xf>
    <xf numFmtId="4" fontId="6" fillId="4" borderId="30" xfId="2" applyNumberFormat="1" applyFont="1" applyFill="1" applyBorder="1" applyAlignment="1">
      <alignment vertical="center" wrapText="1"/>
    </xf>
    <xf numFmtId="4" fontId="69" fillId="4" borderId="26" xfId="2" applyNumberFormat="1" applyFont="1" applyFill="1" applyBorder="1" applyAlignment="1">
      <alignment vertical="center" wrapText="1"/>
    </xf>
    <xf numFmtId="4" fontId="42" fillId="4" borderId="17" xfId="2" applyNumberFormat="1" applyFont="1" applyFill="1" applyBorder="1" applyAlignment="1">
      <alignment vertical="center" wrapText="1"/>
    </xf>
    <xf numFmtId="4" fontId="4" fillId="0" borderId="0" xfId="2" applyNumberFormat="1" applyFont="1" applyFill="1" applyBorder="1" applyAlignment="1">
      <alignment horizontal="left" vertical="top"/>
    </xf>
    <xf numFmtId="0" fontId="10" fillId="4" borderId="20" xfId="2" applyFont="1" applyFill="1" applyBorder="1" applyAlignment="1">
      <alignment horizontal="center" vertical="center" wrapText="1"/>
    </xf>
    <xf numFmtId="0" fontId="7" fillId="4" borderId="20" xfId="2" applyFont="1" applyFill="1" applyBorder="1" applyAlignment="1">
      <alignment horizontal="left" vertical="center" wrapText="1"/>
    </xf>
    <xf numFmtId="0" fontId="6" fillId="4" borderId="0" xfId="2" applyFont="1" applyFill="1" applyBorder="1" applyAlignment="1">
      <alignment horizontal="right" vertical="center" wrapText="1"/>
    </xf>
    <xf numFmtId="0" fontId="18" fillId="8" borderId="0" xfId="2" applyFont="1" applyFill="1" applyBorder="1" applyAlignment="1">
      <alignment horizontal="center" vertical="center" wrapText="1"/>
    </xf>
    <xf numFmtId="4" fontId="6" fillId="4" borderId="28" xfId="2" applyNumberFormat="1" applyFont="1" applyFill="1" applyBorder="1" applyAlignment="1">
      <alignment vertical="center" wrapText="1"/>
    </xf>
    <xf numFmtId="0" fontId="6" fillId="4" borderId="117" xfId="0" applyFont="1" applyFill="1" applyBorder="1" applyAlignment="1">
      <alignment horizontal="center" vertical="center" wrapText="1"/>
    </xf>
    <xf numFmtId="0" fontId="8" fillId="5" borderId="208" xfId="0" applyFont="1" applyFill="1" applyBorder="1" applyAlignment="1">
      <alignment horizontal="center" vertical="center"/>
    </xf>
    <xf numFmtId="0" fontId="6" fillId="4" borderId="208" xfId="0" applyFont="1" applyFill="1" applyBorder="1" applyAlignment="1">
      <alignment horizontal="center" vertical="center" wrapText="1"/>
    </xf>
    <xf numFmtId="0" fontId="81" fillId="4" borderId="208" xfId="0" applyFont="1" applyFill="1" applyBorder="1" applyAlignment="1">
      <alignment horizontal="center" vertical="center" wrapText="1"/>
    </xf>
    <xf numFmtId="0" fontId="5" fillId="3" borderId="208" xfId="0" applyFont="1" applyFill="1" applyBorder="1" applyAlignment="1">
      <alignment horizontal="center" vertical="center" wrapText="1"/>
    </xf>
    <xf numFmtId="0" fontId="8" fillId="5" borderId="209" xfId="0" applyFont="1" applyFill="1" applyBorder="1" applyAlignment="1">
      <alignment horizontal="center" vertical="center"/>
    </xf>
    <xf numFmtId="0" fontId="5" fillId="3" borderId="209" xfId="0" applyFont="1" applyFill="1" applyBorder="1" applyAlignment="1">
      <alignment horizontal="center" vertical="center" wrapText="1"/>
    </xf>
    <xf numFmtId="0" fontId="6" fillId="4" borderId="20" xfId="2" applyFont="1" applyFill="1" applyBorder="1" applyAlignment="1">
      <alignment horizontal="center" vertical="center" wrapText="1"/>
    </xf>
    <xf numFmtId="0" fontId="79" fillId="6" borderId="171" xfId="2" applyFont="1" applyFill="1" applyBorder="1" applyAlignment="1">
      <alignment horizontal="center" vertical="center"/>
    </xf>
    <xf numFmtId="0" fontId="6" fillId="4" borderId="26" xfId="2" applyFont="1" applyFill="1" applyBorder="1" applyAlignment="1">
      <alignment horizontal="center" vertical="center" wrapText="1"/>
    </xf>
    <xf numFmtId="0" fontId="6" fillId="4" borderId="50" xfId="2" applyFont="1" applyFill="1" applyBorder="1" applyAlignment="1">
      <alignment horizontal="center" vertical="center" wrapText="1"/>
    </xf>
    <xf numFmtId="0" fontId="83" fillId="6" borderId="67" xfId="2" applyFont="1" applyFill="1" applyBorder="1" applyAlignment="1">
      <alignment horizontal="center" vertical="center"/>
    </xf>
    <xf numFmtId="0" fontId="83" fillId="6" borderId="62" xfId="2" applyFont="1" applyFill="1" applyBorder="1" applyAlignment="1">
      <alignment horizontal="center" vertical="center"/>
    </xf>
    <xf numFmtId="0" fontId="47" fillId="6" borderId="142" xfId="2" applyFont="1" applyFill="1" applyBorder="1" applyAlignment="1">
      <alignment horizontal="left" vertical="center"/>
    </xf>
    <xf numFmtId="0" fontId="47" fillId="6" borderId="95" xfId="2" applyFont="1" applyFill="1" applyBorder="1" applyAlignment="1">
      <alignment horizontal="left" vertical="center"/>
    </xf>
    <xf numFmtId="0" fontId="30" fillId="6" borderId="95" xfId="2" applyFont="1" applyFill="1" applyBorder="1" applyAlignment="1">
      <alignment horizontal="left" vertical="center"/>
    </xf>
    <xf numFmtId="0" fontId="47" fillId="6" borderId="93" xfId="2" applyFont="1" applyFill="1" applyBorder="1" applyAlignment="1">
      <alignment horizontal="left" vertical="center"/>
    </xf>
    <xf numFmtId="0" fontId="47" fillId="6" borderId="110" xfId="2" applyFont="1" applyFill="1" applyBorder="1" applyAlignment="1">
      <alignment horizontal="left" vertical="center"/>
    </xf>
    <xf numFmtId="0" fontId="47" fillId="6" borderId="96" xfId="2" applyFont="1" applyFill="1" applyBorder="1" applyAlignment="1">
      <alignment horizontal="left" vertical="center" wrapText="1"/>
    </xf>
    <xf numFmtId="0" fontId="47" fillId="6" borderId="95" xfId="2" applyFont="1" applyFill="1" applyBorder="1" applyAlignment="1">
      <alignment horizontal="left" vertical="center" wrapText="1"/>
    </xf>
    <xf numFmtId="0" fontId="47" fillId="6" borderId="175" xfId="2" applyFont="1" applyFill="1" applyBorder="1" applyAlignment="1">
      <alignment horizontal="left" vertical="center"/>
    </xf>
    <xf numFmtId="0" fontId="84" fillId="0" borderId="97" xfId="2" applyFont="1" applyFill="1" applyBorder="1" applyAlignment="1">
      <alignment horizontal="center" vertical="center"/>
    </xf>
    <xf numFmtId="0" fontId="84" fillId="0" borderId="94" xfId="2" applyFont="1" applyFill="1" applyBorder="1" applyAlignment="1">
      <alignment horizontal="center" vertical="center"/>
    </xf>
    <xf numFmtId="0" fontId="84" fillId="0" borderId="98" xfId="2" applyFont="1" applyFill="1" applyBorder="1" applyAlignment="1">
      <alignment horizontal="center" vertical="center"/>
    </xf>
    <xf numFmtId="0" fontId="84" fillId="0" borderId="99" xfId="2" applyFont="1" applyFill="1" applyBorder="1" applyAlignment="1">
      <alignment horizontal="center" vertical="center"/>
    </xf>
    <xf numFmtId="0" fontId="84" fillId="0" borderId="114" xfId="2" applyFont="1" applyFill="1" applyBorder="1" applyAlignment="1">
      <alignment horizontal="center" vertical="center"/>
    </xf>
    <xf numFmtId="0" fontId="84" fillId="7" borderId="143" xfId="2" applyFont="1" applyFill="1" applyBorder="1" applyAlignment="1">
      <alignment horizontal="center" vertical="center"/>
    </xf>
    <xf numFmtId="0" fontId="47" fillId="0" borderId="215" xfId="4" applyFont="1" applyFill="1" applyBorder="1" applyAlignment="1">
      <alignment vertical="center" wrapText="1"/>
    </xf>
    <xf numFmtId="0" fontId="66" fillId="6" borderId="214" xfId="4" applyFont="1" applyFill="1" applyBorder="1" applyAlignment="1">
      <alignment horizontal="center" vertical="center" wrapText="1"/>
    </xf>
    <xf numFmtId="0" fontId="47" fillId="0" borderId="217" xfId="4" applyFont="1" applyFill="1" applyBorder="1" applyAlignment="1">
      <alignment vertical="center" wrapText="1"/>
    </xf>
    <xf numFmtId="0" fontId="66" fillId="6" borderId="216" xfId="4" applyFont="1" applyFill="1" applyBorder="1" applyAlignment="1">
      <alignment horizontal="center" vertical="center" wrapText="1"/>
    </xf>
    <xf numFmtId="0" fontId="2" fillId="7" borderId="117" xfId="2" applyFill="1" applyBorder="1" applyAlignment="1">
      <alignment horizontal="left" vertical="center"/>
    </xf>
    <xf numFmtId="0" fontId="3" fillId="7" borderId="209" xfId="2" applyFont="1" applyFill="1" applyBorder="1" applyAlignment="1">
      <alignment horizontal="left" vertical="center" wrapText="1"/>
    </xf>
    <xf numFmtId="0" fontId="2" fillId="0" borderId="208" xfId="2" applyFill="1" applyBorder="1" applyAlignment="1">
      <alignment horizontal="left" vertical="top" wrapText="1"/>
    </xf>
    <xf numFmtId="0" fontId="3" fillId="7" borderId="117" xfId="2" applyFont="1" applyFill="1" applyBorder="1" applyAlignment="1">
      <alignment horizontal="left" vertical="center" wrapText="1"/>
    </xf>
    <xf numFmtId="0" fontId="3" fillId="7" borderId="208" xfId="2" applyFont="1" applyFill="1" applyBorder="1" applyAlignment="1">
      <alignment horizontal="left" vertical="center" wrapText="1"/>
    </xf>
    <xf numFmtId="0" fontId="35" fillId="7" borderId="209" xfId="2" applyFont="1" applyFill="1" applyBorder="1" applyAlignment="1">
      <alignment horizontal="left" vertical="center" wrapText="1"/>
    </xf>
    <xf numFmtId="0" fontId="10" fillId="4" borderId="17" xfId="2" applyFont="1" applyFill="1" applyBorder="1" applyAlignment="1">
      <alignment horizontal="center" vertical="center" wrapText="1"/>
    </xf>
    <xf numFmtId="0" fontId="55" fillId="4" borderId="218" xfId="2" applyFont="1" applyFill="1" applyBorder="1" applyAlignment="1">
      <alignment horizontal="center" vertical="top"/>
    </xf>
    <xf numFmtId="0" fontId="10" fillId="4" borderId="124" xfId="2" applyFont="1" applyFill="1" applyBorder="1" applyAlignment="1">
      <alignment horizontal="center" vertical="center" wrapText="1"/>
    </xf>
    <xf numFmtId="0" fontId="58" fillId="7" borderId="17" xfId="2" applyFont="1" applyFill="1" applyBorder="1" applyAlignment="1" applyProtection="1">
      <alignment vertical="center" wrapText="1"/>
      <protection locked="0"/>
    </xf>
    <xf numFmtId="0" fontId="30" fillId="6" borderId="142" xfId="2" applyFont="1" applyFill="1" applyBorder="1" applyAlignment="1">
      <alignment horizontal="left" vertical="center" wrapText="1"/>
    </xf>
    <xf numFmtId="0" fontId="10" fillId="4" borderId="17" xfId="2" applyFont="1" applyFill="1" applyBorder="1" applyAlignment="1" applyProtection="1">
      <alignment vertical="center" wrapText="1"/>
      <protection locked="0"/>
    </xf>
    <xf numFmtId="0" fontId="3" fillId="7" borderId="209" xfId="2" applyFont="1" applyFill="1" applyBorder="1" applyAlignment="1">
      <alignment horizontal="left" vertical="top" wrapText="1"/>
    </xf>
    <xf numFmtId="0" fontId="5" fillId="0" borderId="0" xfId="2" applyFont="1" applyFill="1" applyBorder="1" applyAlignment="1">
      <alignment horizontal="center" vertical="center"/>
    </xf>
    <xf numFmtId="0" fontId="30" fillId="6" borderId="93" xfId="2" applyFont="1" applyFill="1" applyBorder="1" applyAlignment="1">
      <alignment horizontal="left" vertical="center"/>
    </xf>
    <xf numFmtId="0" fontId="84" fillId="7" borderId="219" xfId="2" applyFont="1" applyFill="1" applyBorder="1" applyAlignment="1">
      <alignment horizontal="center" vertical="center"/>
    </xf>
    <xf numFmtId="0" fontId="87" fillId="0" borderId="0" xfId="2" applyFont="1" applyFill="1" applyBorder="1" applyAlignment="1">
      <alignment horizontal="right" vertical="top"/>
    </xf>
    <xf numFmtId="4" fontId="88" fillId="0" borderId="0" xfId="2" applyNumberFormat="1" applyFont="1" applyFill="1" applyBorder="1" applyAlignment="1">
      <alignment horizontal="right" vertical="top"/>
    </xf>
    <xf numFmtId="0" fontId="10" fillId="6" borderId="82" xfId="2" applyFont="1" applyFill="1" applyBorder="1" applyAlignment="1">
      <alignment horizontal="center" vertical="center" wrapText="1"/>
    </xf>
    <xf numFmtId="0" fontId="6" fillId="4" borderId="220" xfId="2" applyFont="1" applyFill="1" applyBorder="1" applyAlignment="1">
      <alignment vertical="center" wrapText="1"/>
    </xf>
    <xf numFmtId="0" fontId="6" fillId="4" borderId="221" xfId="2" applyFont="1" applyFill="1" applyBorder="1" applyAlignment="1">
      <alignment vertical="center" wrapText="1"/>
    </xf>
    <xf numFmtId="4" fontId="6" fillId="4" borderId="223" xfId="2" applyNumberFormat="1" applyFont="1" applyFill="1" applyBorder="1" applyAlignment="1">
      <alignment vertical="center" wrapText="1"/>
    </xf>
    <xf numFmtId="0" fontId="6" fillId="4" borderId="128" xfId="2" applyFont="1" applyFill="1" applyBorder="1" applyAlignment="1">
      <alignment vertical="center" wrapText="1"/>
    </xf>
    <xf numFmtId="0" fontId="6" fillId="4" borderId="129" xfId="2" applyFont="1" applyFill="1" applyBorder="1" applyAlignment="1">
      <alignment vertical="center" wrapText="1"/>
    </xf>
    <xf numFmtId="4" fontId="6" fillId="4" borderId="225" xfId="2" applyNumberFormat="1" applyFont="1" applyFill="1" applyBorder="1" applyAlignment="1">
      <alignment vertical="center" wrapText="1"/>
    </xf>
    <xf numFmtId="0" fontId="6" fillId="4" borderId="226" xfId="2" applyFont="1" applyFill="1" applyBorder="1" applyAlignment="1">
      <alignment vertical="center" wrapText="1"/>
    </xf>
    <xf numFmtId="0" fontId="6" fillId="4" borderId="227" xfId="2" applyFont="1" applyFill="1" applyBorder="1" applyAlignment="1">
      <alignment vertical="center" wrapText="1"/>
    </xf>
    <xf numFmtId="4" fontId="6" fillId="4" borderId="229" xfId="2" applyNumberFormat="1" applyFont="1" applyFill="1" applyBorder="1" applyAlignment="1">
      <alignment vertical="center" wrapText="1"/>
    </xf>
    <xf numFmtId="0" fontId="6" fillId="4" borderId="233" xfId="2" applyFont="1" applyFill="1" applyBorder="1" applyAlignment="1">
      <alignment horizontal="right" vertical="center" wrapText="1"/>
    </xf>
    <xf numFmtId="0" fontId="29" fillId="10" borderId="0" xfId="2" applyFont="1" applyFill="1" applyBorder="1" applyAlignment="1">
      <alignment vertical="center" wrapText="1"/>
    </xf>
    <xf numFmtId="0" fontId="29" fillId="10" borderId="31" xfId="2" applyFont="1" applyFill="1" applyBorder="1" applyAlignment="1">
      <alignment vertical="center" wrapText="1"/>
    </xf>
    <xf numFmtId="4" fontId="20" fillId="4" borderId="17" xfId="2" applyNumberFormat="1" applyFont="1" applyFill="1" applyBorder="1" applyAlignment="1">
      <alignment horizontal="right" vertical="center" wrapText="1"/>
    </xf>
    <xf numFmtId="0" fontId="25" fillId="10" borderId="1" xfId="2" applyFont="1" applyFill="1" applyBorder="1" applyAlignment="1">
      <alignment vertical="center" wrapText="1"/>
    </xf>
    <xf numFmtId="0" fontId="25" fillId="9" borderId="234" xfId="2" applyFont="1" applyFill="1" applyBorder="1" applyAlignment="1">
      <alignment horizontal="center" vertical="center" wrapText="1"/>
    </xf>
    <xf numFmtId="0" fontId="25" fillId="9" borderId="8" xfId="2" applyFont="1" applyFill="1" applyBorder="1" applyAlignment="1">
      <alignment horizontal="center" vertical="center" wrapText="1"/>
    </xf>
    <xf numFmtId="0" fontId="24" fillId="9" borderId="144" xfId="2" applyFont="1" applyFill="1" applyBorder="1" applyAlignment="1">
      <alignment horizontal="right" vertical="center"/>
    </xf>
    <xf numFmtId="0" fontId="24" fillId="9" borderId="8" xfId="2" applyFont="1" applyFill="1" applyBorder="1" applyAlignment="1">
      <alignment horizontal="right" vertical="center" wrapText="1"/>
    </xf>
    <xf numFmtId="4" fontId="24" fillId="9" borderId="8" xfId="2" applyNumberFormat="1" applyFont="1" applyFill="1" applyBorder="1" applyAlignment="1">
      <alignment horizontal="right" vertical="center" wrapText="1"/>
    </xf>
    <xf numFmtId="164" fontId="18" fillId="9" borderId="26" xfId="2" applyNumberFormat="1" applyFont="1" applyFill="1" applyBorder="1" applyAlignment="1">
      <alignment horizontal="right" vertical="center" wrapText="1"/>
    </xf>
    <xf numFmtId="164" fontId="28" fillId="9" borderId="26" xfId="2" applyNumberFormat="1" applyFont="1" applyFill="1" applyBorder="1" applyAlignment="1">
      <alignment vertical="center" wrapText="1"/>
    </xf>
    <xf numFmtId="0" fontId="29" fillId="10" borderId="41" xfId="2" applyFont="1" applyFill="1" applyBorder="1" applyAlignment="1">
      <alignment vertical="center"/>
    </xf>
    <xf numFmtId="0" fontId="24" fillId="9" borderId="6" xfId="2" applyFont="1" applyFill="1" applyBorder="1" applyAlignment="1">
      <alignment horizontal="left" vertical="center"/>
    </xf>
    <xf numFmtId="0" fontId="27" fillId="9" borderId="5" xfId="2" applyFont="1" applyFill="1" applyBorder="1" applyAlignment="1">
      <alignment horizontal="center" vertical="center"/>
    </xf>
    <xf numFmtId="0" fontId="29" fillId="10" borderId="31" xfId="2" applyFont="1" applyFill="1" applyBorder="1" applyAlignment="1">
      <alignment vertical="center"/>
    </xf>
    <xf numFmtId="0" fontId="24" fillId="9" borderId="21" xfId="2" applyFont="1" applyFill="1" applyBorder="1" applyAlignment="1">
      <alignment horizontal="left" vertical="center"/>
    </xf>
    <xf numFmtId="0" fontId="25" fillId="10" borderId="22" xfId="2" applyFont="1" applyFill="1" applyBorder="1" applyAlignment="1">
      <alignment horizontal="center" vertical="center" wrapText="1"/>
    </xf>
    <xf numFmtId="0" fontId="26" fillId="9" borderId="8" xfId="2" applyFont="1" applyFill="1" applyBorder="1" applyAlignment="1">
      <alignment horizontal="right" vertical="center" wrapText="1"/>
    </xf>
    <xf numFmtId="4" fontId="26" fillId="9" borderId="8" xfId="2" applyNumberFormat="1" applyFont="1" applyFill="1" applyBorder="1" applyAlignment="1">
      <alignment horizontal="right" vertical="center" wrapText="1"/>
    </xf>
    <xf numFmtId="164" fontId="18" fillId="9" borderId="8" xfId="2" applyNumberFormat="1" applyFont="1" applyFill="1" applyBorder="1" applyAlignment="1">
      <alignment horizontal="right" vertical="center" wrapText="1"/>
    </xf>
    <xf numFmtId="164" fontId="28" fillId="9" borderId="8" xfId="2" applyNumberFormat="1" applyFont="1" applyFill="1" applyBorder="1" applyAlignment="1">
      <alignment vertical="center" wrapText="1"/>
    </xf>
    <xf numFmtId="0" fontId="24" fillId="9" borderId="169" xfId="2" applyFont="1" applyFill="1" applyBorder="1" applyAlignment="1">
      <alignment vertical="center" wrapText="1"/>
    </xf>
    <xf numFmtId="0" fontId="24" fillId="9" borderId="154" xfId="2" applyFont="1" applyFill="1" applyBorder="1" applyAlignment="1">
      <alignment horizontal="right" vertical="center" wrapText="1"/>
    </xf>
    <xf numFmtId="4" fontId="24" fillId="9" borderId="155" xfId="2" applyNumberFormat="1" applyFont="1" applyFill="1" applyBorder="1" applyAlignment="1">
      <alignment horizontal="right" vertical="center" wrapText="1"/>
    </xf>
    <xf numFmtId="0" fontId="23" fillId="9" borderId="39" xfId="2" applyFont="1" applyFill="1" applyBorder="1" applyAlignment="1">
      <alignment vertical="center" wrapText="1"/>
    </xf>
    <xf numFmtId="0" fontId="23" fillId="9" borderId="38" xfId="2" applyFont="1" applyFill="1" applyBorder="1" applyAlignment="1">
      <alignment vertical="center" wrapText="1"/>
    </xf>
    <xf numFmtId="0" fontId="24" fillId="9" borderId="14" xfId="2" applyFont="1" applyFill="1" applyBorder="1" applyAlignment="1">
      <alignment vertical="center"/>
    </xf>
    <xf numFmtId="0" fontId="24" fillId="9" borderId="16" xfId="2" applyFont="1" applyFill="1" applyBorder="1" applyAlignment="1">
      <alignment horizontal="right" vertical="center"/>
    </xf>
    <xf numFmtId="4" fontId="24" fillId="9" borderId="235" xfId="2" applyNumberFormat="1" applyFont="1" applyFill="1" applyBorder="1" applyAlignment="1">
      <alignment horizontal="right" vertical="center"/>
    </xf>
    <xf numFmtId="0" fontId="27" fillId="9" borderId="16" xfId="2" applyFont="1" applyFill="1" applyBorder="1" applyAlignment="1">
      <alignment horizontal="center" vertical="center"/>
    </xf>
    <xf numFmtId="0" fontId="15" fillId="5" borderId="42" xfId="2" applyFont="1" applyFill="1" applyBorder="1" applyAlignment="1">
      <alignment vertical="center" wrapText="1"/>
    </xf>
    <xf numFmtId="0" fontId="15" fillId="5" borderId="26" xfId="2" applyFont="1" applyFill="1" applyBorder="1" applyAlignment="1">
      <alignment vertical="center" wrapText="1"/>
    </xf>
    <xf numFmtId="4" fontId="15" fillId="5" borderId="30" xfId="2" applyNumberFormat="1" applyFont="1" applyFill="1" applyBorder="1" applyAlignment="1">
      <alignment vertical="center" wrapText="1"/>
    </xf>
    <xf numFmtId="0" fontId="5" fillId="5" borderId="14" xfId="2" applyFont="1" applyFill="1" applyBorder="1" applyAlignment="1" applyProtection="1">
      <alignment horizontal="left" vertical="center" wrapText="1"/>
    </xf>
    <xf numFmtId="0" fontId="15" fillId="5" borderId="16" xfId="2" applyFont="1" applyFill="1" applyBorder="1" applyAlignment="1" applyProtection="1">
      <alignment vertical="center" wrapText="1"/>
    </xf>
    <xf numFmtId="4" fontId="5" fillId="3" borderId="235" xfId="2" applyNumberFormat="1" applyFont="1" applyFill="1" applyBorder="1" applyAlignment="1">
      <alignment horizontal="right" vertical="center" wrapText="1"/>
    </xf>
    <xf numFmtId="0" fontId="89" fillId="4" borderId="209" xfId="0" applyFont="1" applyFill="1" applyBorder="1" applyAlignment="1">
      <alignment horizontal="center" vertical="center" wrapText="1"/>
    </xf>
    <xf numFmtId="0" fontId="89" fillId="4" borderId="237" xfId="0" applyFont="1" applyFill="1" applyBorder="1" applyAlignment="1">
      <alignment horizontal="center" vertical="center" wrapText="1"/>
    </xf>
    <xf numFmtId="0" fontId="6" fillId="4" borderId="239" xfId="0" applyFont="1" applyFill="1" applyBorder="1" applyAlignment="1">
      <alignment horizontal="center" vertical="center" wrapText="1"/>
    </xf>
    <xf numFmtId="0" fontId="76" fillId="6" borderId="196" xfId="2" applyFont="1" applyFill="1" applyBorder="1" applyAlignment="1">
      <alignment horizontal="left" vertical="center" wrapText="1" indent="1"/>
    </xf>
    <xf numFmtId="0" fontId="76" fillId="6" borderId="124" xfId="2" applyFont="1" applyFill="1" applyBorder="1" applyAlignment="1">
      <alignment horizontal="right" vertical="center" wrapText="1"/>
    </xf>
    <xf numFmtId="0" fontId="76" fillId="6" borderId="124" xfId="2" applyFont="1" applyFill="1" applyBorder="1" applyAlignment="1">
      <alignment horizontal="center" vertical="center" wrapText="1"/>
    </xf>
    <xf numFmtId="0" fontId="92" fillId="6" borderId="124" xfId="2" applyFont="1" applyFill="1" applyBorder="1" applyAlignment="1">
      <alignment horizontal="right" vertical="center" wrapText="1"/>
    </xf>
    <xf numFmtId="0" fontId="76" fillId="6" borderId="82" xfId="2" applyFont="1" applyFill="1" applyBorder="1" applyAlignment="1">
      <alignment horizontal="right" vertical="center" wrapText="1"/>
    </xf>
    <xf numFmtId="0" fontId="2" fillId="6" borderId="82" xfId="2" applyFill="1" applyBorder="1" applyAlignment="1">
      <alignment horizontal="center" vertical="center"/>
    </xf>
    <xf numFmtId="0" fontId="79" fillId="6" borderId="62" xfId="2" applyFont="1" applyFill="1" applyBorder="1" applyAlignment="1">
      <alignment horizontal="center" vertical="center"/>
    </xf>
    <xf numFmtId="4" fontId="93" fillId="6" borderId="82" xfId="2" applyNumberFormat="1" applyFont="1" applyFill="1" applyBorder="1" applyAlignment="1">
      <alignment horizontal="center" vertical="center"/>
    </xf>
    <xf numFmtId="0" fontId="6" fillId="4" borderId="239" xfId="0" applyFont="1" applyFill="1" applyBorder="1" applyAlignment="1">
      <alignment horizontal="center" vertical="center" wrapText="1"/>
    </xf>
    <xf numFmtId="0" fontId="6" fillId="4" borderId="242" xfId="0" applyFont="1" applyFill="1" applyBorder="1" applyAlignment="1">
      <alignment horizontal="center" vertical="center" wrapText="1"/>
    </xf>
    <xf numFmtId="0" fontId="89" fillId="4" borderId="243" xfId="0" applyFont="1" applyFill="1" applyBorder="1" applyAlignment="1">
      <alignment horizontal="center" vertical="center" wrapText="1"/>
    </xf>
    <xf numFmtId="0" fontId="6" fillId="4" borderId="244" xfId="0" applyFont="1" applyFill="1" applyBorder="1" applyAlignment="1">
      <alignment horizontal="center" vertical="center" wrapText="1"/>
    </xf>
    <xf numFmtId="0" fontId="89" fillId="4" borderId="245" xfId="0" applyFont="1" applyFill="1" applyBorder="1" applyAlignment="1">
      <alignment horizontal="center" vertical="center" wrapText="1"/>
    </xf>
    <xf numFmtId="0" fontId="4" fillId="0" borderId="156" xfId="2" applyFont="1" applyFill="1" applyBorder="1" applyAlignment="1" applyProtection="1">
      <alignment vertical="center"/>
      <protection locked="0"/>
    </xf>
    <xf numFmtId="0" fontId="74" fillId="0" borderId="0" xfId="2" applyFont="1" applyFill="1" applyBorder="1" applyAlignment="1">
      <alignment horizontal="left" vertical="top"/>
    </xf>
    <xf numFmtId="0" fontId="6" fillId="4" borderId="20" xfId="2" applyFont="1" applyFill="1" applyBorder="1" applyAlignment="1">
      <alignment horizontal="center" vertical="center" wrapText="1"/>
    </xf>
    <xf numFmtId="0" fontId="6" fillId="4" borderId="20" xfId="2" applyFont="1" applyFill="1" applyBorder="1" applyAlignment="1">
      <alignment horizontal="left" vertical="center" wrapText="1"/>
    </xf>
    <xf numFmtId="0" fontId="10" fillId="4" borderId="20" xfId="2" applyFont="1" applyFill="1" applyBorder="1" applyAlignment="1">
      <alignment horizontal="center" vertical="center" wrapText="1"/>
    </xf>
    <xf numFmtId="164" fontId="7" fillId="4" borderId="20" xfId="2" applyNumberFormat="1" applyFont="1" applyFill="1" applyBorder="1" applyAlignment="1">
      <alignment horizontal="center" vertical="center" wrapText="1"/>
    </xf>
    <xf numFmtId="0" fontId="25" fillId="10" borderId="20" xfId="2" applyFont="1" applyFill="1" applyBorder="1" applyAlignment="1">
      <alignment horizontal="center" vertical="center" wrapText="1"/>
    </xf>
    <xf numFmtId="0" fontId="94" fillId="18" borderId="123" xfId="2" applyFont="1" applyFill="1" applyBorder="1" applyAlignment="1">
      <alignment horizontal="center" vertical="top" wrapText="1"/>
    </xf>
    <xf numFmtId="0" fontId="95" fillId="18" borderId="124" xfId="2" applyFont="1" applyFill="1" applyBorder="1" applyAlignment="1">
      <alignment horizontal="center" vertical="top" wrapText="1"/>
    </xf>
    <xf numFmtId="0" fontId="94" fillId="18" borderId="124" xfId="2" applyFont="1" applyFill="1" applyBorder="1" applyAlignment="1">
      <alignment horizontal="center" vertical="top" wrapText="1"/>
    </xf>
    <xf numFmtId="0" fontId="61" fillId="0" borderId="0" xfId="2" applyFont="1" applyFill="1" applyBorder="1" applyAlignment="1">
      <alignment horizontal="left" vertical="top"/>
    </xf>
    <xf numFmtId="164" fontId="7" fillId="4" borderId="26" xfId="2" applyNumberFormat="1" applyFont="1" applyFill="1" applyBorder="1" applyAlignment="1">
      <alignment horizontal="center" vertical="center" wrapText="1"/>
    </xf>
    <xf numFmtId="0" fontId="59" fillId="5" borderId="247" xfId="2" applyFont="1" applyFill="1" applyBorder="1" applyAlignment="1" applyProtection="1">
      <alignment vertical="center" wrapText="1"/>
    </xf>
    <xf numFmtId="164" fontId="7" fillId="7" borderId="0" xfId="2" applyNumberFormat="1" applyFont="1" applyFill="1" applyBorder="1" applyAlignment="1">
      <alignment vertical="center" wrapText="1"/>
    </xf>
    <xf numFmtId="164" fontId="7" fillId="7" borderId="55" xfId="2" applyNumberFormat="1" applyFont="1" applyFill="1" applyBorder="1" applyAlignment="1">
      <alignment vertical="center" wrapText="1"/>
    </xf>
    <xf numFmtId="0" fontId="25" fillId="0" borderId="20" xfId="2" applyFont="1" applyFill="1" applyBorder="1" applyAlignment="1" applyProtection="1">
      <alignment vertical="center" wrapText="1"/>
      <protection locked="0"/>
    </xf>
    <xf numFmtId="0" fontId="22" fillId="7" borderId="123" xfId="2" applyFont="1" applyFill="1" applyBorder="1" applyAlignment="1">
      <alignment horizontal="left" vertical="top"/>
    </xf>
    <xf numFmtId="0" fontId="3" fillId="0" borderId="124" xfId="2" applyFont="1" applyFill="1" applyBorder="1" applyAlignment="1">
      <alignment horizontal="left" vertical="top"/>
    </xf>
    <xf numFmtId="0" fontId="60" fillId="7" borderId="123" xfId="2" applyFont="1" applyFill="1" applyBorder="1" applyAlignment="1">
      <alignment horizontal="left" vertical="center" wrapText="1"/>
    </xf>
    <xf numFmtId="0" fontId="2" fillId="0" borderId="124" xfId="2" applyFont="1" applyFill="1" applyBorder="1" applyAlignment="1">
      <alignment horizontal="left" vertical="top"/>
    </xf>
    <xf numFmtId="0" fontId="31" fillId="7" borderId="123" xfId="2" applyFont="1" applyFill="1" applyBorder="1" applyAlignment="1">
      <alignment horizontal="left" vertical="center" wrapText="1"/>
    </xf>
    <xf numFmtId="0" fontId="71" fillId="7" borderId="123" xfId="2" applyFont="1" applyFill="1" applyBorder="1" applyAlignment="1">
      <alignment horizontal="left" vertical="center" wrapText="1"/>
    </xf>
    <xf numFmtId="0" fontId="52" fillId="0" borderId="124" xfId="2" applyFont="1" applyFill="1" applyBorder="1" applyAlignment="1">
      <alignment horizontal="left" vertical="top"/>
    </xf>
    <xf numFmtId="0" fontId="12" fillId="7" borderId="123" xfId="2" applyFont="1" applyFill="1" applyBorder="1" applyAlignment="1">
      <alignment horizontal="left" vertical="center" wrapText="1"/>
    </xf>
    <xf numFmtId="0" fontId="52" fillId="7" borderId="124" xfId="2" applyFont="1" applyFill="1" applyBorder="1" applyAlignment="1">
      <alignment horizontal="left" vertical="top"/>
    </xf>
    <xf numFmtId="0" fontId="14" fillId="0" borderId="124" xfId="2" applyFont="1" applyFill="1" applyBorder="1" applyAlignment="1">
      <alignment vertical="center" wrapText="1"/>
    </xf>
    <xf numFmtId="0" fontId="61" fillId="0" borderId="124" xfId="2" applyFont="1" applyFill="1" applyBorder="1" applyAlignment="1">
      <alignment horizontal="left" vertical="top" wrapText="1"/>
    </xf>
    <xf numFmtId="0" fontId="72" fillId="7" borderId="123" xfId="2" applyFont="1" applyFill="1" applyBorder="1" applyAlignment="1">
      <alignment horizontal="left" vertical="center" wrapText="1"/>
    </xf>
    <xf numFmtId="0" fontId="4" fillId="0" borderId="124" xfId="2" applyFont="1" applyFill="1" applyBorder="1" applyAlignment="1">
      <alignment horizontal="left" vertical="center"/>
    </xf>
    <xf numFmtId="0" fontId="2" fillId="0" borderId="124" xfId="2" applyFill="1" applyBorder="1" applyAlignment="1">
      <alignment horizontal="left" vertical="top"/>
    </xf>
    <xf numFmtId="0" fontId="7" fillId="0" borderId="124" xfId="2" applyFont="1" applyFill="1" applyBorder="1" applyAlignment="1">
      <alignment horizontal="left" vertical="center" wrapText="1"/>
    </xf>
    <xf numFmtId="0" fontId="61" fillId="0" borderId="124" xfId="2" applyFont="1" applyFill="1" applyBorder="1" applyAlignment="1" applyProtection="1">
      <alignment horizontal="left" vertical="top" wrapText="1"/>
    </xf>
    <xf numFmtId="0" fontId="3" fillId="0" borderId="124" xfId="2" applyFont="1" applyFill="1" applyBorder="1" applyAlignment="1" applyProtection="1">
      <alignment horizontal="left" vertical="top"/>
    </xf>
    <xf numFmtId="0" fontId="48" fillId="0" borderId="124" xfId="2" applyFont="1" applyFill="1" applyBorder="1" applyAlignment="1">
      <alignment horizontal="left" vertical="top"/>
    </xf>
    <xf numFmtId="0" fontId="2" fillId="0" borderId="124" xfId="2" applyFill="1" applyBorder="1" applyAlignment="1">
      <alignment horizontal="left" vertical="top" wrapText="1"/>
    </xf>
    <xf numFmtId="0" fontId="2" fillId="0" borderId="124" xfId="2" quotePrefix="1" applyFont="1" applyFill="1" applyBorder="1" applyAlignment="1">
      <alignment horizontal="left" vertical="top" wrapText="1"/>
    </xf>
    <xf numFmtId="0" fontId="61" fillId="7" borderId="124" xfId="2" applyFont="1" applyFill="1" applyBorder="1" applyAlignment="1" applyProtection="1">
      <alignment horizontal="left" vertical="top" wrapText="1"/>
    </xf>
    <xf numFmtId="0" fontId="3" fillId="7" borderId="124" xfId="2" applyFont="1" applyFill="1" applyBorder="1" applyAlignment="1" applyProtection="1">
      <alignment horizontal="left" vertical="top"/>
    </xf>
    <xf numFmtId="0" fontId="2" fillId="0" borderId="123" xfId="2" applyFill="1" applyBorder="1" applyAlignment="1">
      <alignment horizontal="left" vertical="top" wrapText="1"/>
    </xf>
    <xf numFmtId="0" fontId="2" fillId="0" borderId="124" xfId="2" applyFont="1" applyFill="1" applyBorder="1" applyAlignment="1">
      <alignment horizontal="left" vertical="top" wrapText="1"/>
    </xf>
    <xf numFmtId="0" fontId="68" fillId="0" borderId="123" xfId="2" applyFont="1" applyFill="1" applyBorder="1" applyAlignment="1">
      <alignment horizontal="left" vertical="top" wrapText="1"/>
    </xf>
    <xf numFmtId="0" fontId="10" fillId="0" borderId="34" xfId="2" applyFont="1" applyFill="1" applyBorder="1" applyAlignment="1" applyProtection="1">
      <alignment horizontal="left" vertical="top" wrapText="1"/>
      <protection locked="0"/>
    </xf>
    <xf numFmtId="0" fontId="10" fillId="0" borderId="20" xfId="2" applyFont="1" applyFill="1" applyBorder="1" applyAlignment="1" applyProtection="1">
      <alignment horizontal="left" vertical="top" wrapText="1"/>
      <protection locked="0"/>
    </xf>
    <xf numFmtId="0" fontId="10" fillId="0" borderId="248" xfId="2" applyFont="1" applyFill="1" applyBorder="1" applyAlignment="1" applyProtection="1">
      <alignment horizontal="left" vertical="top" wrapText="1"/>
      <protection locked="0"/>
    </xf>
    <xf numFmtId="4" fontId="18" fillId="4" borderId="249" xfId="2" applyNumberFormat="1" applyFont="1" applyFill="1" applyBorder="1" applyAlignment="1">
      <alignment horizontal="center" vertical="center" wrapText="1"/>
    </xf>
    <xf numFmtId="0" fontId="10" fillId="0" borderId="26" xfId="2" applyFont="1" applyFill="1" applyBorder="1" applyAlignment="1" applyProtection="1">
      <alignment horizontal="left" vertical="top" wrapText="1"/>
      <protection locked="0"/>
    </xf>
    <xf numFmtId="0" fontId="10" fillId="0" borderId="171" xfId="2" applyFont="1" applyFill="1" applyBorder="1" applyAlignment="1" applyProtection="1">
      <alignment horizontal="left" vertical="top" wrapText="1"/>
      <protection locked="0"/>
    </xf>
    <xf numFmtId="0" fontId="4" fillId="0" borderId="1" xfId="2" applyFont="1" applyFill="1" applyBorder="1" applyAlignment="1" applyProtection="1">
      <alignment horizontal="left" vertical="top" wrapText="1"/>
      <protection locked="0"/>
    </xf>
    <xf numFmtId="164" fontId="7" fillId="4" borderId="1" xfId="2" applyNumberFormat="1" applyFont="1" applyFill="1" applyBorder="1" applyAlignment="1">
      <alignment vertical="center" wrapText="1"/>
    </xf>
    <xf numFmtId="0" fontId="16" fillId="0" borderId="30" xfId="2" applyFont="1" applyFill="1" applyBorder="1" applyAlignment="1" applyProtection="1">
      <alignment horizontal="left" vertical="top" wrapText="1"/>
      <protection locked="0"/>
    </xf>
    <xf numFmtId="0" fontId="16" fillId="4" borderId="20" xfId="2" applyFont="1" applyFill="1" applyBorder="1" applyAlignment="1" applyProtection="1">
      <alignment horizontal="left" vertical="top" wrapText="1"/>
      <protection locked="0"/>
    </xf>
    <xf numFmtId="0" fontId="16" fillId="0" borderId="1" xfId="2" applyFont="1" applyFill="1" applyBorder="1" applyAlignment="1" applyProtection="1">
      <alignment horizontal="left" vertical="top" wrapText="1"/>
      <protection locked="0"/>
    </xf>
    <xf numFmtId="0" fontId="10" fillId="0" borderId="1" xfId="2" applyFont="1" applyFill="1" applyBorder="1" applyAlignment="1" applyProtection="1">
      <alignment horizontal="left" vertical="top" wrapText="1"/>
      <protection locked="0"/>
    </xf>
    <xf numFmtId="0" fontId="73" fillId="0" borderId="123" xfId="2" applyFont="1" applyFill="1" applyBorder="1" applyAlignment="1">
      <alignment horizontal="left" vertical="top" wrapText="1"/>
    </xf>
    <xf numFmtId="0" fontId="3" fillId="0" borderId="124" xfId="2" applyFont="1" applyFill="1" applyBorder="1" applyAlignment="1">
      <alignment horizontal="left" vertical="top" wrapText="1"/>
    </xf>
    <xf numFmtId="16" fontId="2" fillId="0" borderId="124" xfId="2" quotePrefix="1" applyNumberFormat="1" applyFill="1" applyBorder="1" applyAlignment="1">
      <alignment horizontal="left" vertical="top" wrapText="1"/>
    </xf>
    <xf numFmtId="0" fontId="74" fillId="0" borderId="123" xfId="2" applyFont="1" applyFill="1" applyBorder="1" applyAlignment="1">
      <alignment horizontal="left" vertical="top" wrapText="1"/>
    </xf>
    <xf numFmtId="0" fontId="3" fillId="0" borderId="123" xfId="2" applyFont="1" applyFill="1" applyBorder="1" applyAlignment="1">
      <alignment horizontal="left" vertical="top"/>
    </xf>
    <xf numFmtId="0" fontId="3" fillId="0" borderId="123" xfId="2" applyFont="1" applyFill="1" applyBorder="1" applyAlignment="1">
      <alignment horizontal="left" vertical="top" wrapText="1"/>
    </xf>
    <xf numFmtId="0" fontId="3" fillId="0" borderId="124" xfId="2" quotePrefix="1" applyFont="1" applyFill="1" applyBorder="1" applyAlignment="1">
      <alignment horizontal="left" vertical="top" wrapText="1"/>
    </xf>
    <xf numFmtId="0" fontId="3" fillId="13" borderId="124" xfId="2" applyFont="1" applyFill="1" applyBorder="1" applyAlignment="1">
      <alignment horizontal="left" vertical="top"/>
    </xf>
    <xf numFmtId="0" fontId="3" fillId="13" borderId="124" xfId="2" applyFont="1" applyFill="1" applyBorder="1" applyAlignment="1">
      <alignment horizontal="left" vertical="top" wrapText="1"/>
    </xf>
    <xf numFmtId="0" fontId="3" fillId="14" borderId="124" xfId="2" applyFont="1" applyFill="1" applyBorder="1" applyAlignment="1">
      <alignment horizontal="left" vertical="top"/>
    </xf>
    <xf numFmtId="0" fontId="3" fillId="14" borderId="124" xfId="2" applyFont="1" applyFill="1" applyBorder="1" applyAlignment="1">
      <alignment horizontal="left" vertical="top" wrapText="1"/>
    </xf>
    <xf numFmtId="0" fontId="3" fillId="15" borderId="124" xfId="2" applyFont="1" applyFill="1" applyBorder="1" applyAlignment="1">
      <alignment horizontal="left" vertical="top" wrapText="1"/>
    </xf>
    <xf numFmtId="0" fontId="3" fillId="16" borderId="124" xfId="2" applyFont="1" applyFill="1" applyBorder="1" applyAlignment="1">
      <alignment horizontal="left" vertical="top" wrapText="1"/>
    </xf>
    <xf numFmtId="0" fontId="73" fillId="0" borderId="124" xfId="2" applyFont="1" applyFill="1" applyBorder="1" applyAlignment="1">
      <alignment horizontal="left" vertical="top" wrapText="1"/>
    </xf>
    <xf numFmtId="4" fontId="18" fillId="4" borderId="207" xfId="2" applyNumberFormat="1" applyFont="1" applyFill="1" applyBorder="1" applyAlignment="1">
      <alignment vertical="center" wrapText="1"/>
    </xf>
    <xf numFmtId="0" fontId="6" fillId="4" borderId="117" xfId="0" applyFont="1" applyFill="1" applyBorder="1" applyAlignment="1">
      <alignment horizontal="center" vertical="center" wrapText="1"/>
    </xf>
    <xf numFmtId="0" fontId="6" fillId="4" borderId="242" xfId="0" applyFont="1" applyFill="1" applyBorder="1" applyAlignment="1">
      <alignment horizontal="center" vertical="center" wrapText="1"/>
    </xf>
    <xf numFmtId="0" fontId="6" fillId="4" borderId="239" xfId="0" applyFont="1" applyFill="1" applyBorder="1" applyAlignment="1">
      <alignment horizontal="center" vertical="center" wrapText="1"/>
    </xf>
    <xf numFmtId="9" fontId="30" fillId="7" borderId="128" xfId="2" applyNumberFormat="1" applyFont="1" applyFill="1" applyBorder="1" applyAlignment="1">
      <alignment horizontal="center" vertical="center" wrapText="1"/>
    </xf>
    <xf numFmtId="0" fontId="14" fillId="7" borderId="240" xfId="2" applyFont="1" applyFill="1" applyBorder="1" applyAlignment="1">
      <alignment horizontal="center" vertical="center" wrapText="1"/>
    </xf>
    <xf numFmtId="0" fontId="97" fillId="4" borderId="209" xfId="0" applyFont="1" applyFill="1" applyBorder="1" applyAlignment="1">
      <alignment horizontal="center" vertical="center" wrapText="1"/>
    </xf>
    <xf numFmtId="0" fontId="25" fillId="11" borderId="43" xfId="2" applyFont="1" applyFill="1" applyBorder="1" applyAlignment="1">
      <alignment vertical="center" wrapText="1"/>
    </xf>
    <xf numFmtId="4" fontId="25" fillId="10" borderId="22" xfId="2" applyNumberFormat="1" applyFont="1" applyFill="1" applyBorder="1" applyAlignment="1">
      <alignment vertical="center" wrapText="1"/>
    </xf>
    <xf numFmtId="0" fontId="10" fillId="7" borderId="124" xfId="2" applyFont="1" applyFill="1" applyBorder="1" applyAlignment="1">
      <alignment horizontal="center" vertical="center" wrapText="1"/>
    </xf>
    <xf numFmtId="0" fontId="2" fillId="7" borderId="124" xfId="2" applyFill="1" applyBorder="1" applyAlignment="1">
      <alignment horizontal="left" vertical="top"/>
    </xf>
    <xf numFmtId="0" fontId="10" fillId="7" borderId="213" xfId="2" applyFont="1" applyFill="1" applyBorder="1" applyAlignment="1">
      <alignment horizontal="center" vertical="center" wrapText="1"/>
    </xf>
    <xf numFmtId="0" fontId="2" fillId="7" borderId="213" xfId="2" applyFill="1" applyBorder="1" applyAlignment="1">
      <alignment horizontal="left" vertical="top"/>
    </xf>
    <xf numFmtId="0" fontId="10" fillId="7" borderId="212" xfId="2" applyFont="1" applyFill="1" applyBorder="1" applyAlignment="1">
      <alignment horizontal="center" vertical="center" wrapText="1"/>
    </xf>
    <xf numFmtId="0" fontId="2" fillId="7" borderId="212" xfId="2" applyFill="1" applyBorder="1" applyAlignment="1">
      <alignment horizontal="left" vertical="top"/>
    </xf>
    <xf numFmtId="0" fontId="10" fillId="7" borderId="196" xfId="2" applyFont="1" applyFill="1" applyBorder="1" applyAlignment="1">
      <alignment horizontal="center" vertical="center" wrapText="1"/>
    </xf>
    <xf numFmtId="0" fontId="25" fillId="11" borderId="17" xfId="2" applyFont="1" applyFill="1" applyBorder="1" applyAlignment="1">
      <alignment vertical="center" wrapText="1"/>
    </xf>
    <xf numFmtId="9" fontId="58" fillId="7" borderId="17" xfId="2" applyNumberFormat="1" applyFont="1" applyFill="1" applyBorder="1" applyAlignment="1" applyProtection="1">
      <alignment horizontal="right" vertical="center" wrapText="1"/>
      <protection locked="0"/>
    </xf>
    <xf numFmtId="4" fontId="58" fillId="0" borderId="116" xfId="2" applyNumberFormat="1" applyFont="1" applyFill="1" applyBorder="1" applyAlignment="1" applyProtection="1">
      <alignment vertical="center" wrapText="1"/>
      <protection locked="0"/>
    </xf>
    <xf numFmtId="0" fontId="92" fillId="6" borderId="124" xfId="2" applyFont="1" applyFill="1" applyBorder="1" applyAlignment="1">
      <alignment horizontal="right" wrapText="1"/>
    </xf>
    <xf numFmtId="4" fontId="6" fillId="4" borderId="17" xfId="2" applyNumberFormat="1" applyFont="1" applyFill="1" applyBorder="1" applyAlignment="1">
      <alignment horizontal="right" vertical="center" wrapText="1"/>
    </xf>
    <xf numFmtId="0" fontId="10" fillId="4" borderId="17" xfId="2" applyFont="1" applyFill="1" applyBorder="1" applyAlignment="1">
      <alignment horizontal="center" vertical="center" wrapText="1"/>
    </xf>
    <xf numFmtId="0" fontId="10" fillId="4" borderId="23" xfId="2" applyFont="1" applyFill="1" applyBorder="1" applyAlignment="1">
      <alignment horizontal="center" vertical="center" wrapText="1"/>
    </xf>
    <xf numFmtId="0" fontId="6" fillId="4" borderId="20" xfId="2" applyFont="1" applyFill="1" applyBorder="1" applyAlignment="1">
      <alignment horizontal="left" vertical="center" wrapText="1"/>
    </xf>
    <xf numFmtId="0" fontId="6" fillId="4" borderId="1" xfId="2" applyFont="1" applyFill="1" applyBorder="1" applyAlignment="1">
      <alignment horizontal="left" vertical="center" wrapText="1"/>
    </xf>
    <xf numFmtId="0" fontId="10" fillId="4" borderId="20" xfId="2" applyFont="1" applyFill="1" applyBorder="1" applyAlignment="1">
      <alignment horizontal="center" vertical="center" wrapText="1"/>
    </xf>
    <xf numFmtId="0" fontId="44" fillId="0" borderId="114" xfId="2" applyFont="1" applyFill="1" applyBorder="1" applyAlignment="1">
      <alignment horizontal="center" vertical="center"/>
    </xf>
    <xf numFmtId="0" fontId="44" fillId="0" borderId="98" xfId="2" applyFont="1" applyFill="1" applyBorder="1" applyAlignment="1">
      <alignment horizontal="center" vertical="center"/>
    </xf>
    <xf numFmtId="0" fontId="10" fillId="4" borderId="22" xfId="2" applyFont="1" applyFill="1" applyBorder="1" applyAlignment="1">
      <alignment horizontal="center" vertical="center" wrapText="1"/>
    </xf>
    <xf numFmtId="0" fontId="10" fillId="8" borderId="1" xfId="2" applyFont="1" applyFill="1" applyBorder="1" applyAlignment="1">
      <alignment horizontal="center" vertical="center" wrapText="1"/>
    </xf>
    <xf numFmtId="9" fontId="14" fillId="7" borderId="17" xfId="2" applyNumberFormat="1" applyFont="1" applyFill="1" applyBorder="1" applyAlignment="1" applyProtection="1">
      <alignment horizontal="right" vertical="center" wrapText="1"/>
      <protection locked="0"/>
    </xf>
    <xf numFmtId="0" fontId="6" fillId="4" borderId="20" xfId="2" applyFont="1" applyFill="1" applyBorder="1" applyAlignment="1">
      <alignment horizontal="left" vertical="center" wrapText="1"/>
    </xf>
    <xf numFmtId="0" fontId="10" fillId="4" borderId="23" xfId="2" applyFont="1" applyFill="1" applyBorder="1" applyAlignment="1">
      <alignment horizontal="center" vertical="center" wrapText="1"/>
    </xf>
    <xf numFmtId="0" fontId="10" fillId="4" borderId="20" xfId="2" applyFont="1" applyFill="1" applyBorder="1" applyAlignment="1">
      <alignment horizontal="center" vertical="center" wrapText="1"/>
    </xf>
    <xf numFmtId="0" fontId="6" fillId="4" borderId="1" xfId="2" applyFont="1" applyFill="1" applyBorder="1" applyAlignment="1">
      <alignment horizontal="left" vertical="center" wrapText="1"/>
    </xf>
    <xf numFmtId="0" fontId="10" fillId="4" borderId="17" xfId="2" applyFont="1" applyFill="1" applyBorder="1" applyAlignment="1">
      <alignment horizontal="center" vertical="center" wrapText="1"/>
    </xf>
    <xf numFmtId="4" fontId="10" fillId="0" borderId="27" xfId="2" applyNumberFormat="1" applyFont="1" applyBorder="1" applyAlignment="1" applyProtection="1">
      <alignment vertical="center" wrapText="1"/>
      <protection locked="0"/>
    </xf>
    <xf numFmtId="0" fontId="10" fillId="0" borderId="27" xfId="2" applyFont="1" applyBorder="1" applyAlignment="1" applyProtection="1">
      <alignment horizontal="left" vertical="center" wrapText="1"/>
      <protection locked="0"/>
    </xf>
    <xf numFmtId="0" fontId="10" fillId="0" borderId="34" xfId="2" applyFont="1" applyBorder="1" applyAlignment="1" applyProtection="1">
      <alignment horizontal="left" vertical="top" wrapText="1"/>
      <protection locked="0"/>
    </xf>
    <xf numFmtId="0" fontId="10" fillId="0" borderId="20" xfId="2" applyFont="1" applyBorder="1" applyAlignment="1" applyProtection="1">
      <alignment horizontal="left" vertical="top" wrapText="1"/>
      <protection locked="0"/>
    </xf>
    <xf numFmtId="0" fontId="10" fillId="0" borderId="36" xfId="2" applyFont="1" applyBorder="1" applyAlignment="1" applyProtection="1">
      <alignment horizontal="left" vertical="center" wrapText="1"/>
      <protection locked="0"/>
    </xf>
    <xf numFmtId="0" fontId="10" fillId="0" borderId="248" xfId="2" applyFont="1" applyBorder="1" applyAlignment="1" applyProtection="1">
      <alignment horizontal="left" vertical="top" wrapText="1"/>
      <protection locked="0"/>
    </xf>
    <xf numFmtId="4" fontId="10" fillId="0" borderId="124" xfId="2" applyNumberFormat="1" applyFont="1" applyBorder="1" applyAlignment="1" applyProtection="1">
      <alignment horizontal="right" vertical="center" wrapText="1"/>
      <protection locked="0"/>
    </xf>
    <xf numFmtId="0" fontId="47" fillId="6" borderId="108" xfId="4" applyFont="1" applyFill="1" applyBorder="1" applyAlignment="1">
      <alignment horizontal="left" vertical="top" wrapText="1"/>
    </xf>
    <xf numFmtId="0" fontId="47" fillId="6" borderId="109" xfId="4" applyFont="1" applyFill="1" applyBorder="1" applyAlignment="1">
      <alignment horizontal="left" vertical="top" wrapText="1"/>
    </xf>
    <xf numFmtId="0" fontId="47" fillId="6" borderId="68" xfId="4" applyFont="1" applyFill="1" applyBorder="1" applyAlignment="1">
      <alignment horizontal="left" vertical="top" wrapText="1"/>
    </xf>
    <xf numFmtId="0" fontId="14" fillId="6" borderId="140" xfId="4" applyFont="1" applyFill="1" applyBorder="1" applyAlignment="1">
      <alignment horizontal="left" vertical="top" wrapText="1"/>
    </xf>
    <xf numFmtId="0" fontId="90" fillId="6" borderId="111" xfId="4" applyFont="1" applyFill="1" applyBorder="1" applyAlignment="1">
      <alignment horizontal="left" vertical="top" wrapText="1"/>
    </xf>
    <xf numFmtId="0" fontId="90" fillId="6" borderId="112" xfId="4" applyFont="1" applyFill="1" applyBorder="1" applyAlignment="1">
      <alignment horizontal="left" vertical="top" wrapText="1"/>
    </xf>
    <xf numFmtId="0" fontId="90" fillId="6" borderId="63" xfId="4" applyFont="1" applyFill="1" applyBorder="1" applyAlignment="1">
      <alignment horizontal="left" vertical="top" wrapText="1"/>
    </xf>
    <xf numFmtId="0" fontId="90" fillId="6" borderId="0" xfId="4" applyFont="1" applyFill="1" applyBorder="1" applyAlignment="1">
      <alignment horizontal="left" vertical="top" wrapText="1"/>
    </xf>
    <xf numFmtId="0" fontId="90" fillId="6" borderId="67" xfId="4" applyFont="1" applyFill="1" applyBorder="1" applyAlignment="1">
      <alignment horizontal="left" vertical="top" wrapText="1"/>
    </xf>
    <xf numFmtId="0" fontId="91" fillId="6" borderId="63" xfId="4" applyFont="1" applyFill="1" applyBorder="1" applyAlignment="1">
      <alignment horizontal="left" vertical="top" wrapText="1"/>
    </xf>
    <xf numFmtId="0" fontId="91" fillId="6" borderId="0" xfId="4" applyFont="1" applyFill="1" applyBorder="1" applyAlignment="1">
      <alignment horizontal="left" vertical="top" wrapText="1"/>
    </xf>
    <xf numFmtId="0" fontId="90" fillId="6" borderId="141" xfId="4" applyFont="1" applyFill="1" applyBorder="1" applyAlignment="1">
      <alignment horizontal="left" vertical="top" wrapText="1"/>
    </xf>
    <xf numFmtId="0" fontId="90" fillId="6" borderId="82" xfId="4" applyFont="1" applyFill="1" applyBorder="1" applyAlignment="1">
      <alignment horizontal="left" vertical="top" wrapText="1"/>
    </xf>
    <xf numFmtId="0" fontId="90" fillId="6" borderId="62" xfId="4" applyFont="1" applyFill="1" applyBorder="1" applyAlignment="1">
      <alignment horizontal="left" vertical="top" wrapText="1"/>
    </xf>
    <xf numFmtId="0" fontId="13" fillId="6" borderId="59" xfId="4" applyFont="1" applyFill="1" applyBorder="1" applyAlignment="1">
      <alignment horizontal="left" vertical="center"/>
    </xf>
    <xf numFmtId="0" fontId="13" fillId="6" borderId="61" xfId="4" applyFont="1" applyFill="1" applyBorder="1" applyAlignment="1">
      <alignment horizontal="left" vertical="center"/>
    </xf>
    <xf numFmtId="0" fontId="13" fillId="6" borderId="60" xfId="4" applyFont="1" applyFill="1" applyBorder="1" applyAlignment="1">
      <alignment horizontal="left" vertical="center"/>
    </xf>
    <xf numFmtId="0" fontId="14" fillId="6" borderId="111" xfId="4" applyFont="1" applyFill="1" applyBorder="1" applyAlignment="1">
      <alignment horizontal="left" vertical="top"/>
    </xf>
    <xf numFmtId="0" fontId="14" fillId="6" borderId="112" xfId="4" applyFont="1" applyFill="1" applyBorder="1" applyAlignment="1">
      <alignment horizontal="left" vertical="top"/>
    </xf>
    <xf numFmtId="0" fontId="14" fillId="6" borderId="63" xfId="4" applyFont="1" applyFill="1" applyBorder="1" applyAlignment="1">
      <alignment horizontal="left" vertical="top"/>
    </xf>
    <xf numFmtId="0" fontId="14" fillId="6" borderId="0" xfId="4" applyFont="1" applyFill="1" applyBorder="1" applyAlignment="1">
      <alignment horizontal="left" vertical="top"/>
    </xf>
    <xf numFmtId="0" fontId="14" fillId="6" borderId="67" xfId="4" applyFont="1" applyFill="1" applyBorder="1" applyAlignment="1">
      <alignment horizontal="left" vertical="top"/>
    </xf>
    <xf numFmtId="0" fontId="14" fillId="6" borderId="141" xfId="4" applyFont="1" applyFill="1" applyBorder="1" applyAlignment="1">
      <alignment horizontal="left" vertical="top"/>
    </xf>
    <xf numFmtId="0" fontId="14" fillId="6" borderId="82" xfId="4" applyFont="1" applyFill="1" applyBorder="1" applyAlignment="1">
      <alignment horizontal="left" vertical="top"/>
    </xf>
    <xf numFmtId="0" fontId="14" fillId="6" borderId="62" xfId="4" applyFont="1" applyFill="1" applyBorder="1" applyAlignment="1">
      <alignment horizontal="left" vertical="top"/>
    </xf>
    <xf numFmtId="0" fontId="47" fillId="6" borderId="172" xfId="2" applyFont="1" applyFill="1" applyBorder="1" applyAlignment="1">
      <alignment horizontal="center" vertical="center" wrapText="1"/>
    </xf>
    <xf numFmtId="0" fontId="47" fillId="6" borderId="157" xfId="2" applyFont="1" applyFill="1" applyBorder="1" applyAlignment="1">
      <alignment horizontal="center" vertical="center" wrapText="1"/>
    </xf>
    <xf numFmtId="0" fontId="47" fillId="6" borderId="201" xfId="2" applyFont="1" applyFill="1" applyBorder="1" applyAlignment="1">
      <alignment horizontal="center" vertical="center" wrapText="1"/>
    </xf>
    <xf numFmtId="0" fontId="9" fillId="6" borderId="59" xfId="2" applyFont="1" applyFill="1" applyBorder="1" applyAlignment="1">
      <alignment horizontal="center" vertical="center"/>
    </xf>
    <xf numFmtId="0" fontId="9" fillId="6" borderId="61" xfId="2" applyFont="1" applyFill="1" applyBorder="1" applyAlignment="1">
      <alignment horizontal="center" vertical="center"/>
    </xf>
    <xf numFmtId="0" fontId="9" fillId="6" borderId="60" xfId="2" applyFont="1" applyFill="1" applyBorder="1" applyAlignment="1">
      <alignment horizontal="center" vertical="center"/>
    </xf>
    <xf numFmtId="0" fontId="13" fillId="6" borderId="59" xfId="2" applyFont="1" applyFill="1" applyBorder="1" applyAlignment="1">
      <alignment horizontal="left" vertical="center"/>
    </xf>
    <xf numFmtId="0" fontId="13" fillId="6" borderId="61" xfId="2" applyFont="1" applyFill="1" applyBorder="1" applyAlignment="1">
      <alignment horizontal="left" vertical="center"/>
    </xf>
    <xf numFmtId="0" fontId="13" fillId="6" borderId="65" xfId="2" applyFont="1" applyFill="1" applyBorder="1" applyAlignment="1">
      <alignment horizontal="left" vertical="center"/>
    </xf>
    <xf numFmtId="0" fontId="13" fillId="6" borderId="60" xfId="2" applyFont="1" applyFill="1" applyBorder="1" applyAlignment="1">
      <alignment horizontal="left" vertical="center"/>
    </xf>
    <xf numFmtId="0" fontId="45" fillId="6" borderId="84" xfId="2" applyFont="1" applyFill="1" applyBorder="1" applyAlignment="1">
      <alignment horizontal="center" vertical="top"/>
    </xf>
    <xf numFmtId="0" fontId="45" fillId="6" borderId="85" xfId="2" applyFont="1" applyFill="1" applyBorder="1" applyAlignment="1">
      <alignment horizontal="center" vertical="top"/>
    </xf>
    <xf numFmtId="0" fontId="45" fillId="6" borderId="86" xfId="2" applyFont="1" applyFill="1" applyBorder="1" applyAlignment="1">
      <alignment horizontal="center" vertical="top"/>
    </xf>
    <xf numFmtId="0" fontId="45" fillId="6" borderId="170" xfId="2" applyFont="1" applyFill="1" applyBorder="1" applyAlignment="1">
      <alignment horizontal="center" vertical="top"/>
    </xf>
    <xf numFmtId="0" fontId="45" fillId="6" borderId="83" xfId="2" applyFont="1" applyFill="1" applyBorder="1" applyAlignment="1">
      <alignment horizontal="center" vertical="top"/>
    </xf>
    <xf numFmtId="0" fontId="45" fillId="6" borderId="87" xfId="2" applyFont="1" applyFill="1" applyBorder="1" applyAlignment="1">
      <alignment horizontal="center" vertical="top"/>
    </xf>
    <xf numFmtId="0" fontId="2" fillId="6" borderId="65" xfId="2" applyFont="1" applyFill="1" applyBorder="1" applyAlignment="1">
      <alignment horizontal="center" vertical="top"/>
    </xf>
    <xf numFmtId="0" fontId="2" fillId="6" borderId="66" xfId="2" applyFont="1" applyFill="1" applyBorder="1" applyAlignment="1">
      <alignment horizontal="center" vertical="top"/>
    </xf>
    <xf numFmtId="0" fontId="2" fillId="6" borderId="82" xfId="2" applyFont="1" applyFill="1" applyBorder="1" applyAlignment="1">
      <alignment horizontal="center" vertical="top"/>
    </xf>
    <xf numFmtId="0" fontId="2" fillId="6" borderId="62" xfId="2" applyFont="1" applyFill="1" applyBorder="1" applyAlignment="1">
      <alignment horizontal="center" vertical="top"/>
    </xf>
    <xf numFmtId="0" fontId="82" fillId="6" borderId="173" xfId="2" applyFont="1" applyFill="1" applyBorder="1" applyAlignment="1">
      <alignment horizontal="center" vertical="top"/>
    </xf>
    <xf numFmtId="0" fontId="82" fillId="6" borderId="174" xfId="2" applyFont="1" applyFill="1" applyBorder="1" applyAlignment="1">
      <alignment horizontal="center" vertical="top"/>
    </xf>
    <xf numFmtId="0" fontId="82" fillId="6" borderId="100" xfId="2" applyFont="1" applyFill="1" applyBorder="1" applyAlignment="1">
      <alignment horizontal="center" vertical="center"/>
    </xf>
    <xf numFmtId="0" fontId="82" fillId="6" borderId="101" xfId="2" applyFont="1" applyFill="1" applyBorder="1" applyAlignment="1">
      <alignment horizontal="center" vertical="center"/>
    </xf>
    <xf numFmtId="0" fontId="82" fillId="6" borderId="102" xfId="2" applyFont="1" applyFill="1" applyBorder="1" applyAlignment="1">
      <alignment horizontal="center" vertical="center"/>
    </xf>
    <xf numFmtId="0" fontId="82" fillId="6" borderId="103" xfId="2" applyFont="1" applyFill="1" applyBorder="1" applyAlignment="1">
      <alignment horizontal="center" vertical="center"/>
    </xf>
    <xf numFmtId="0" fontId="82" fillId="6" borderId="104" xfId="2" applyFont="1" applyFill="1" applyBorder="1" applyAlignment="1">
      <alignment horizontal="center" vertical="center"/>
    </xf>
    <xf numFmtId="0" fontId="82" fillId="6" borderId="105" xfId="2" applyFont="1" applyFill="1" applyBorder="1" applyAlignment="1">
      <alignment horizontal="center" vertical="center"/>
    </xf>
    <xf numFmtId="0" fontId="82" fillId="6" borderId="106" xfId="2" applyFont="1" applyFill="1" applyBorder="1" applyAlignment="1">
      <alignment horizontal="center" vertical="center"/>
    </xf>
    <xf numFmtId="0" fontId="82" fillId="6" borderId="83" xfId="2" applyFont="1" applyFill="1" applyBorder="1" applyAlignment="1">
      <alignment horizontal="center" vertical="center"/>
    </xf>
    <xf numFmtId="0" fontId="82" fillId="6" borderId="107" xfId="2" applyFont="1" applyFill="1" applyBorder="1" applyAlignment="1">
      <alignment horizontal="center" vertical="center"/>
    </xf>
    <xf numFmtId="0" fontId="46" fillId="6" borderId="100" xfId="2" applyFont="1" applyFill="1" applyBorder="1" applyAlignment="1">
      <alignment horizontal="center" vertical="center"/>
    </xf>
    <xf numFmtId="0" fontId="46" fillId="6" borderId="101" xfId="2" applyFont="1" applyFill="1" applyBorder="1" applyAlignment="1">
      <alignment horizontal="center" vertical="center"/>
    </xf>
    <xf numFmtId="0" fontId="46" fillId="6" borderId="102" xfId="2" applyFont="1" applyFill="1" applyBorder="1" applyAlignment="1">
      <alignment horizontal="center" vertical="center"/>
    </xf>
    <xf numFmtId="0" fontId="46" fillId="6" borderId="103" xfId="2" applyFont="1" applyFill="1" applyBorder="1" applyAlignment="1">
      <alignment horizontal="center" vertical="center"/>
    </xf>
    <xf numFmtId="0" fontId="46" fillId="6" borderId="104" xfId="2" applyFont="1" applyFill="1" applyBorder="1" applyAlignment="1">
      <alignment horizontal="center" vertical="center"/>
    </xf>
    <xf numFmtId="0" fontId="46" fillId="6" borderId="105" xfId="2" applyFont="1" applyFill="1" applyBorder="1" applyAlignment="1">
      <alignment horizontal="center" vertical="center"/>
    </xf>
    <xf numFmtId="0" fontId="46" fillId="6" borderId="106" xfId="2" applyFont="1" applyFill="1" applyBorder="1" applyAlignment="1">
      <alignment horizontal="center" vertical="center"/>
    </xf>
    <xf numFmtId="0" fontId="46" fillId="6" borderId="83" xfId="2" applyFont="1" applyFill="1" applyBorder="1" applyAlignment="1">
      <alignment horizontal="center" vertical="center"/>
    </xf>
    <xf numFmtId="0" fontId="46" fillId="6" borderId="107" xfId="2" applyFont="1" applyFill="1" applyBorder="1" applyAlignment="1">
      <alignment horizontal="center" vertical="center"/>
    </xf>
    <xf numFmtId="0" fontId="76" fillId="6" borderId="71" xfId="4" applyFont="1" applyFill="1" applyBorder="1" applyAlignment="1">
      <alignment horizontal="left" vertical="center"/>
    </xf>
    <xf numFmtId="0" fontId="76" fillId="6" borderId="182" xfId="4" applyFont="1" applyFill="1" applyBorder="1" applyAlignment="1">
      <alignment horizontal="left" vertical="center"/>
    </xf>
    <xf numFmtId="0" fontId="76" fillId="6" borderId="183" xfId="4" applyFont="1" applyFill="1" applyBorder="1" applyAlignment="1">
      <alignment horizontal="left" vertical="center"/>
    </xf>
    <xf numFmtId="0" fontId="6" fillId="4" borderId="120" xfId="2" applyFont="1" applyFill="1" applyBorder="1" applyAlignment="1">
      <alignment horizontal="left" vertical="center" wrapText="1"/>
    </xf>
    <xf numFmtId="0" fontId="6" fillId="4" borderId="18" xfId="2" applyFont="1" applyFill="1" applyBorder="1" applyAlignment="1">
      <alignment horizontal="left" vertical="center" wrapText="1"/>
    </xf>
    <xf numFmtId="0" fontId="10" fillId="4" borderId="115" xfId="2" applyFont="1" applyFill="1" applyBorder="1" applyAlignment="1">
      <alignment horizontal="center" vertical="center" wrapText="1"/>
    </xf>
    <xf numFmtId="0" fontId="55" fillId="4" borderId="115" xfId="2" applyFont="1" applyFill="1" applyBorder="1" applyAlignment="1">
      <alignment horizontal="center" vertical="top"/>
    </xf>
    <xf numFmtId="0" fontId="55" fillId="4" borderId="131" xfId="2" applyFont="1" applyFill="1" applyBorder="1" applyAlignment="1">
      <alignment horizontal="center" vertical="top"/>
    </xf>
    <xf numFmtId="0" fontId="55" fillId="4" borderId="17" xfId="2" applyFont="1" applyFill="1" applyBorder="1" applyAlignment="1">
      <alignment horizontal="center" vertical="top"/>
    </xf>
    <xf numFmtId="0" fontId="55" fillId="4" borderId="53" xfId="2" applyFont="1" applyFill="1" applyBorder="1" applyAlignment="1">
      <alignment horizontal="center" vertical="top"/>
    </xf>
    <xf numFmtId="0" fontId="6" fillId="4" borderId="1" xfId="2" applyFont="1" applyFill="1" applyBorder="1" applyAlignment="1">
      <alignment horizontal="center" vertical="center" wrapText="1"/>
    </xf>
    <xf numFmtId="0" fontId="6" fillId="4" borderId="20" xfId="2" applyFont="1" applyFill="1" applyBorder="1" applyAlignment="1">
      <alignment horizontal="center" vertical="center" wrapText="1"/>
    </xf>
    <xf numFmtId="0" fontId="6" fillId="4" borderId="19" xfId="2" applyFont="1" applyFill="1" applyBorder="1" applyAlignment="1">
      <alignment horizontal="center" vertical="center" wrapText="1"/>
    </xf>
    <xf numFmtId="0" fontId="10" fillId="4" borderId="155" xfId="2" applyFont="1" applyFill="1" applyBorder="1" applyAlignment="1">
      <alignment horizontal="center" vertical="center" wrapText="1"/>
    </xf>
    <xf numFmtId="0" fontId="10" fillId="4" borderId="43" xfId="2" applyFont="1" applyFill="1" applyBorder="1" applyAlignment="1">
      <alignment horizontal="center" vertical="center" wrapText="1"/>
    </xf>
    <xf numFmtId="0" fontId="10" fillId="4" borderId="22" xfId="2" applyFont="1" applyFill="1" applyBorder="1" applyAlignment="1">
      <alignment horizontal="center" vertical="center" wrapText="1"/>
    </xf>
    <xf numFmtId="0" fontId="10" fillId="8" borderId="24" xfId="2" applyFont="1" applyFill="1" applyBorder="1" applyAlignment="1">
      <alignment horizontal="center" vertical="center" wrapText="1"/>
    </xf>
    <xf numFmtId="0" fontId="10" fillId="8" borderId="31" xfId="2" applyFont="1" applyFill="1" applyBorder="1" applyAlignment="1">
      <alignment horizontal="center" vertical="center" wrapText="1"/>
    </xf>
    <xf numFmtId="0" fontId="10" fillId="8" borderId="25" xfId="2" applyFont="1" applyFill="1" applyBorder="1" applyAlignment="1">
      <alignment horizontal="center" vertical="center" wrapText="1"/>
    </xf>
    <xf numFmtId="0" fontId="10" fillId="8" borderId="185" xfId="2" applyFont="1" applyFill="1" applyBorder="1" applyAlignment="1">
      <alignment horizontal="center" vertical="center" wrapText="1"/>
    </xf>
    <xf numFmtId="0" fontId="10" fillId="8" borderId="111" xfId="2" applyFont="1" applyFill="1" applyBorder="1" applyAlignment="1">
      <alignment horizontal="center" vertical="center" wrapText="1"/>
    </xf>
    <xf numFmtId="0" fontId="62" fillId="4" borderId="33" xfId="2" applyFont="1" applyFill="1" applyBorder="1" applyAlignment="1">
      <alignment horizontal="left" vertical="center" wrapText="1"/>
    </xf>
    <xf numFmtId="0" fontId="62" fillId="4" borderId="25" xfId="2" applyFont="1" applyFill="1" applyBorder="1" applyAlignment="1">
      <alignment horizontal="left" vertical="center" wrapText="1"/>
    </xf>
    <xf numFmtId="0" fontId="76" fillId="6" borderId="198" xfId="2" applyFont="1" applyFill="1" applyBorder="1" applyAlignment="1">
      <alignment horizontal="center" vertical="center" wrapText="1"/>
    </xf>
    <xf numFmtId="0" fontId="76" fillId="6" borderId="199" xfId="2" applyFont="1" applyFill="1" applyBorder="1" applyAlignment="1">
      <alignment horizontal="center" vertical="center" wrapText="1"/>
    </xf>
    <xf numFmtId="0" fontId="6" fillId="4" borderId="176" xfId="2" applyFont="1" applyFill="1" applyBorder="1" applyAlignment="1">
      <alignment horizontal="left" vertical="center" wrapText="1"/>
    </xf>
    <xf numFmtId="0" fontId="6" fillId="4" borderId="2" xfId="2" applyFont="1" applyFill="1" applyBorder="1" applyAlignment="1">
      <alignment horizontal="left" vertical="center" wrapText="1"/>
    </xf>
    <xf numFmtId="0" fontId="10" fillId="4" borderId="39" xfId="2" applyFont="1" applyFill="1" applyBorder="1" applyAlignment="1">
      <alignment horizontal="center" vertical="center" wrapText="1"/>
    </xf>
    <xf numFmtId="0" fontId="10" fillId="4" borderId="38" xfId="2" applyFont="1" applyFill="1" applyBorder="1" applyAlignment="1">
      <alignment horizontal="center" vertical="center" wrapText="1"/>
    </xf>
    <xf numFmtId="0" fontId="10" fillId="4" borderId="54" xfId="2" applyFont="1" applyFill="1" applyBorder="1" applyAlignment="1">
      <alignment horizontal="center" vertical="center" wrapText="1"/>
    </xf>
    <xf numFmtId="0" fontId="10" fillId="4" borderId="32" xfId="2" applyFont="1" applyFill="1" applyBorder="1" applyAlignment="1">
      <alignment horizontal="center" vertical="center" wrapText="1"/>
    </xf>
    <xf numFmtId="0" fontId="10" fillId="4" borderId="0" xfId="2" applyFont="1" applyFill="1" applyBorder="1" applyAlignment="1">
      <alignment horizontal="center" vertical="center" wrapText="1"/>
    </xf>
    <xf numFmtId="0" fontId="10" fillId="4" borderId="47" xfId="2" applyFont="1" applyFill="1" applyBorder="1" applyAlignment="1">
      <alignment horizontal="center" vertical="center" wrapText="1"/>
    </xf>
    <xf numFmtId="0" fontId="10" fillId="4" borderId="130" xfId="2" applyFont="1" applyFill="1" applyBorder="1" applyAlignment="1">
      <alignment horizontal="center" vertical="center" wrapText="1"/>
    </xf>
    <xf numFmtId="0" fontId="10" fillId="4" borderId="55" xfId="2" applyFont="1" applyFill="1" applyBorder="1" applyAlignment="1">
      <alignment horizontal="center" vertical="center" wrapText="1"/>
    </xf>
    <xf numFmtId="0" fontId="10" fillId="4" borderId="57" xfId="2" applyFont="1" applyFill="1" applyBorder="1" applyAlignment="1">
      <alignment horizontal="center" vertical="center" wrapText="1"/>
    </xf>
    <xf numFmtId="4" fontId="33" fillId="6" borderId="1" xfId="2" applyNumberFormat="1" applyFont="1" applyFill="1" applyBorder="1" applyAlignment="1">
      <alignment horizontal="left" vertical="center" wrapText="1"/>
    </xf>
    <xf numFmtId="4" fontId="33" fillId="6" borderId="35" xfId="2" applyNumberFormat="1" applyFont="1" applyFill="1" applyBorder="1" applyAlignment="1">
      <alignment horizontal="left" vertical="center" wrapText="1"/>
    </xf>
    <xf numFmtId="0" fontId="76" fillId="6" borderId="205" xfId="2" applyFont="1" applyFill="1" applyBorder="1" applyAlignment="1">
      <alignment horizontal="center" vertical="center" wrapText="1"/>
    </xf>
    <xf numFmtId="0" fontId="76" fillId="6" borderId="206" xfId="2" applyFont="1" applyFill="1" applyBorder="1" applyAlignment="1">
      <alignment horizontal="center" vertical="center" wrapText="1"/>
    </xf>
    <xf numFmtId="0" fontId="79" fillId="7" borderId="128" xfId="2" applyFont="1" applyFill="1" applyBorder="1" applyAlignment="1">
      <alignment horizontal="center" vertical="center"/>
    </xf>
    <xf numFmtId="0" fontId="79" fillId="7" borderId="153" xfId="2" applyFont="1" applyFill="1" applyBorder="1" applyAlignment="1">
      <alignment horizontal="center" vertical="center"/>
    </xf>
    <xf numFmtId="0" fontId="76" fillId="7" borderId="128" xfId="2" applyFont="1" applyFill="1" applyBorder="1" applyAlignment="1">
      <alignment horizontal="center" vertical="center" wrapText="1"/>
    </xf>
    <xf numFmtId="0" fontId="76" fillId="7" borderId="153" xfId="2" applyFont="1" applyFill="1" applyBorder="1" applyAlignment="1">
      <alignment horizontal="center" vertical="center" wrapText="1"/>
    </xf>
    <xf numFmtId="0" fontId="62" fillId="6" borderId="210" xfId="2" applyFont="1" applyFill="1" applyBorder="1" applyAlignment="1">
      <alignment horizontal="right" vertical="center" wrapText="1"/>
    </xf>
    <xf numFmtId="0" fontId="62" fillId="6" borderId="211" xfId="2" applyFont="1" applyFill="1" applyBorder="1" applyAlignment="1">
      <alignment horizontal="right" vertical="center" wrapText="1"/>
    </xf>
    <xf numFmtId="0" fontId="76" fillId="6" borderId="9" xfId="2" applyFont="1" applyFill="1" applyBorder="1" applyAlignment="1">
      <alignment horizontal="left" vertical="center" wrapText="1"/>
    </xf>
    <xf numFmtId="0" fontId="76" fillId="6" borderId="8" xfId="2" applyFont="1" applyFill="1" applyBorder="1" applyAlignment="1">
      <alignment horizontal="left" vertical="center" wrapText="1"/>
    </xf>
    <xf numFmtId="0" fontId="76" fillId="6" borderId="7" xfId="2" applyFont="1" applyFill="1" applyBorder="1" applyAlignment="1">
      <alignment horizontal="left" vertical="center" wrapText="1"/>
    </xf>
    <xf numFmtId="0" fontId="10" fillId="4" borderId="126" xfId="2" applyFont="1" applyFill="1" applyBorder="1" applyAlignment="1">
      <alignment horizontal="center" vertical="center" wrapText="1"/>
    </xf>
    <xf numFmtId="0" fontId="10" fillId="4" borderId="127" xfId="2" applyFont="1" applyFill="1" applyBorder="1" applyAlignment="1">
      <alignment horizontal="center" vertical="center" wrapText="1"/>
    </xf>
    <xf numFmtId="4" fontId="33" fillId="6" borderId="177" xfId="2" applyNumberFormat="1" applyFont="1" applyFill="1" applyBorder="1" applyAlignment="1">
      <alignment horizontal="left" vertical="center" wrapText="1"/>
    </xf>
    <xf numFmtId="4" fontId="33" fillId="6" borderId="178" xfId="2" applyNumberFormat="1" applyFont="1" applyFill="1" applyBorder="1" applyAlignment="1">
      <alignment horizontal="left" vertical="center" wrapText="1"/>
    </xf>
    <xf numFmtId="0" fontId="54" fillId="6" borderId="1" xfId="2" applyFont="1" applyFill="1" applyBorder="1" applyAlignment="1">
      <alignment horizontal="right" vertical="center" wrapText="1"/>
    </xf>
    <xf numFmtId="0" fontId="54" fillId="6" borderId="35" xfId="2" applyFont="1" applyFill="1" applyBorder="1" applyAlignment="1">
      <alignment horizontal="right" vertical="center" wrapText="1"/>
    </xf>
    <xf numFmtId="0" fontId="62" fillId="6" borderId="1" xfId="2" applyFont="1" applyFill="1" applyBorder="1" applyAlignment="1">
      <alignment horizontal="right" vertical="center" wrapText="1"/>
    </xf>
    <xf numFmtId="0" fontId="62" fillId="6" borderId="35" xfId="2" applyFont="1" applyFill="1" applyBorder="1" applyAlignment="1">
      <alignment horizontal="right" vertical="center" wrapText="1"/>
    </xf>
    <xf numFmtId="0" fontId="10" fillId="4" borderId="113" xfId="2" applyFont="1" applyFill="1" applyBorder="1" applyAlignment="1">
      <alignment horizontal="center" vertical="center" wrapText="1"/>
    </xf>
    <xf numFmtId="0" fontId="2" fillId="4" borderId="113" xfId="2" applyFill="1" applyBorder="1" applyAlignment="1">
      <alignment horizontal="center" vertical="top"/>
    </xf>
    <xf numFmtId="0" fontId="2" fillId="4" borderId="122" xfId="2" applyFill="1" applyBorder="1" applyAlignment="1">
      <alignment horizontal="center" vertical="top"/>
    </xf>
    <xf numFmtId="0" fontId="2" fillId="4" borderId="124" xfId="2" applyFill="1" applyBorder="1" applyAlignment="1">
      <alignment horizontal="center" vertical="top"/>
    </xf>
    <xf numFmtId="0" fontId="2" fillId="4" borderId="125" xfId="2" applyFill="1" applyBorder="1" applyAlignment="1">
      <alignment horizontal="center" vertical="top"/>
    </xf>
    <xf numFmtId="0" fontId="2" fillId="4" borderId="153" xfId="2" applyFill="1" applyBorder="1" applyAlignment="1">
      <alignment horizontal="center" vertical="top"/>
    </xf>
    <xf numFmtId="0" fontId="7" fillId="4" borderId="96" xfId="2" applyFont="1" applyFill="1" applyBorder="1" applyAlignment="1">
      <alignment horizontal="left" vertical="center" wrapText="1"/>
    </xf>
    <xf numFmtId="0" fontId="7" fillId="4" borderId="129" xfId="2" applyFont="1" applyFill="1" applyBorder="1" applyAlignment="1">
      <alignment horizontal="left" vertical="center" wrapText="1"/>
    </xf>
    <xf numFmtId="0" fontId="7" fillId="4" borderId="153" xfId="2" applyFont="1" applyFill="1" applyBorder="1" applyAlignment="1">
      <alignment horizontal="left" vertical="center" wrapText="1"/>
    </xf>
    <xf numFmtId="0" fontId="76" fillId="6" borderId="64" xfId="4" applyFont="1" applyFill="1" applyBorder="1" applyAlignment="1">
      <alignment horizontal="left" vertical="center"/>
    </xf>
    <xf numFmtId="0" fontId="76" fillId="6" borderId="65" xfId="4" applyFont="1" applyFill="1" applyBorder="1" applyAlignment="1">
      <alignment horizontal="left" vertical="center"/>
    </xf>
    <xf numFmtId="0" fontId="76" fillId="6" borderId="66" xfId="4" applyFont="1" applyFill="1" applyBorder="1" applyAlignment="1">
      <alignment horizontal="left" vertical="center"/>
    </xf>
    <xf numFmtId="0" fontId="33" fillId="17" borderId="59" xfId="2" applyFont="1" applyFill="1" applyBorder="1" applyAlignment="1">
      <alignment horizontal="center" vertical="center" wrapText="1"/>
    </xf>
    <xf numFmtId="0" fontId="33" fillId="17" borderId="61" xfId="2" applyFont="1" applyFill="1" applyBorder="1" applyAlignment="1">
      <alignment horizontal="center" vertical="center" wrapText="1"/>
    </xf>
    <xf numFmtId="0" fontId="33" fillId="17" borderId="60" xfId="2" applyFont="1" applyFill="1" applyBorder="1" applyAlignment="1">
      <alignment horizontal="center" vertical="center" wrapText="1"/>
    </xf>
    <xf numFmtId="0" fontId="76" fillId="6" borderId="241" xfId="2" applyFont="1" applyFill="1" applyBorder="1" applyAlignment="1">
      <alignment horizontal="left" vertical="center" wrapText="1" indent="1"/>
    </xf>
    <xf numFmtId="0" fontId="98" fillId="6" borderId="171" xfId="2" applyFont="1" applyFill="1" applyBorder="1" applyAlignment="1">
      <alignment horizontal="center" vertical="center" wrapText="1"/>
    </xf>
    <xf numFmtId="0" fontId="98" fillId="6" borderId="0" xfId="2" applyFont="1" applyFill="1" applyBorder="1" applyAlignment="1">
      <alignment horizontal="center" vertical="center" wrapText="1"/>
    </xf>
    <xf numFmtId="4" fontId="99" fillId="6" borderId="171" xfId="2" applyNumberFormat="1" applyFont="1" applyFill="1" applyBorder="1" applyAlignment="1">
      <alignment horizontal="center" vertical="center"/>
    </xf>
    <xf numFmtId="4" fontId="99" fillId="6" borderId="0" xfId="2" applyNumberFormat="1" applyFont="1" applyFill="1" applyBorder="1" applyAlignment="1">
      <alignment horizontal="center" vertical="center"/>
    </xf>
    <xf numFmtId="4" fontId="98" fillId="6" borderId="250" xfId="2" applyNumberFormat="1" applyFont="1" applyFill="1" applyBorder="1" applyAlignment="1">
      <alignment horizontal="center" vertical="center"/>
    </xf>
    <xf numFmtId="4" fontId="98" fillId="6" borderId="82" xfId="2" applyNumberFormat="1" applyFont="1" applyFill="1" applyBorder="1" applyAlignment="1">
      <alignment horizontal="center" vertical="center"/>
    </xf>
    <xf numFmtId="0" fontId="57" fillId="6" borderId="202" xfId="2" applyFont="1" applyFill="1" applyBorder="1" applyAlignment="1">
      <alignment horizontal="left" vertical="center"/>
    </xf>
    <xf numFmtId="0" fontId="57" fillId="6" borderId="203" xfId="2" applyFont="1" applyFill="1" applyBorder="1" applyAlignment="1">
      <alignment horizontal="left" vertical="center"/>
    </xf>
    <xf numFmtId="0" fontId="57" fillId="6" borderId="204" xfId="2" applyFont="1" applyFill="1" applyBorder="1" applyAlignment="1">
      <alignment horizontal="left" vertical="center"/>
    </xf>
    <xf numFmtId="0" fontId="6" fillId="4" borderId="1" xfId="2" applyFont="1" applyFill="1" applyBorder="1" applyAlignment="1">
      <alignment horizontal="right" vertical="center" wrapText="1"/>
    </xf>
    <xf numFmtId="0" fontId="6" fillId="4" borderId="20" xfId="2" applyFont="1" applyFill="1" applyBorder="1" applyAlignment="1">
      <alignment horizontal="right" vertical="center" wrapText="1"/>
    </xf>
    <xf numFmtId="0" fontId="6" fillId="4" borderId="19" xfId="2" applyFont="1" applyFill="1" applyBorder="1" applyAlignment="1">
      <alignment horizontal="right" vertical="center" wrapText="1"/>
    </xf>
    <xf numFmtId="164" fontId="10" fillId="4" borderId="17" xfId="2" applyNumberFormat="1" applyFont="1" applyFill="1" applyBorder="1" applyAlignment="1">
      <alignment horizontal="center" vertical="center" wrapText="1"/>
    </xf>
    <xf numFmtId="0" fontId="10" fillId="4" borderId="18" xfId="2" applyFont="1" applyFill="1" applyBorder="1" applyAlignment="1">
      <alignment horizontal="center" vertical="center" wrapText="1"/>
    </xf>
    <xf numFmtId="0" fontId="10" fillId="4" borderId="17" xfId="2" applyFont="1" applyFill="1" applyBorder="1" applyAlignment="1">
      <alignment horizontal="center" vertical="center" wrapText="1"/>
    </xf>
    <xf numFmtId="4" fontId="10" fillId="0" borderId="1" xfId="2" applyNumberFormat="1" applyFont="1" applyFill="1" applyBorder="1" applyAlignment="1" applyProtection="1">
      <alignment horizontal="center" vertical="center" wrapText="1"/>
      <protection locked="0"/>
    </xf>
    <xf numFmtId="4" fontId="10" fillId="0" borderId="19" xfId="2" applyNumberFormat="1" applyFont="1" applyFill="1" applyBorder="1" applyAlignment="1" applyProtection="1">
      <alignment horizontal="center" vertical="center" wrapText="1"/>
      <protection locked="0"/>
    </xf>
    <xf numFmtId="0" fontId="6" fillId="4" borderId="21" xfId="2" applyFont="1" applyFill="1" applyBorder="1" applyAlignment="1">
      <alignment horizontal="right" vertical="center" wrapText="1"/>
    </xf>
    <xf numFmtId="0" fontId="20" fillId="4" borderId="1" xfId="2" applyFont="1" applyFill="1" applyBorder="1" applyAlignment="1">
      <alignment horizontal="center" vertical="center" wrapText="1"/>
    </xf>
    <xf numFmtId="0" fontId="20" fillId="4" borderId="20" xfId="2" applyFont="1" applyFill="1" applyBorder="1" applyAlignment="1">
      <alignment horizontal="center" vertical="center" wrapText="1"/>
    </xf>
    <xf numFmtId="0" fontId="19" fillId="4" borderId="1" xfId="2" applyFont="1" applyFill="1" applyBorder="1" applyAlignment="1">
      <alignment horizontal="center" vertical="center" wrapText="1"/>
    </xf>
    <xf numFmtId="0" fontId="19" fillId="4" borderId="20" xfId="2" applyFont="1" applyFill="1" applyBorder="1" applyAlignment="1">
      <alignment horizontal="center" vertical="center" wrapText="1"/>
    </xf>
    <xf numFmtId="0" fontId="10" fillId="4" borderId="23" xfId="2" applyFont="1" applyFill="1" applyBorder="1" applyAlignment="1">
      <alignment horizontal="center" vertical="center" wrapText="1"/>
    </xf>
    <xf numFmtId="0" fontId="10" fillId="4" borderId="34" xfId="2" applyFont="1" applyFill="1" applyBorder="1" applyAlignment="1" applyProtection="1">
      <alignment horizontal="center" vertical="top" wrapText="1"/>
      <protection locked="0"/>
    </xf>
    <xf numFmtId="0" fontId="10" fillId="4" borderId="20" xfId="2" applyFont="1" applyFill="1" applyBorder="1" applyAlignment="1" applyProtection="1">
      <alignment horizontal="center" vertical="top" wrapText="1"/>
      <protection locked="0"/>
    </xf>
    <xf numFmtId="0" fontId="57" fillId="6" borderId="59" xfId="2" applyFont="1" applyFill="1" applyBorder="1" applyAlignment="1">
      <alignment horizontal="left" vertical="center"/>
    </xf>
    <xf numFmtId="0" fontId="57" fillId="6" borderId="61" xfId="2" applyFont="1" applyFill="1" applyBorder="1" applyAlignment="1">
      <alignment horizontal="left" vertical="center"/>
    </xf>
    <xf numFmtId="0" fontId="6" fillId="4" borderId="35" xfId="2" applyFont="1" applyFill="1" applyBorder="1" applyAlignment="1">
      <alignment horizontal="right" vertical="center" wrapText="1"/>
    </xf>
    <xf numFmtId="0" fontId="6" fillId="4" borderId="21" xfId="2" applyFont="1" applyFill="1" applyBorder="1" applyAlignment="1">
      <alignment horizontal="left" vertical="center" wrapText="1"/>
    </xf>
    <xf numFmtId="0" fontId="6" fillId="4" borderId="20" xfId="2" applyFont="1" applyFill="1" applyBorder="1" applyAlignment="1">
      <alignment horizontal="left" vertical="center" wrapText="1"/>
    </xf>
    <xf numFmtId="0" fontId="6" fillId="4" borderId="23" xfId="2" applyFont="1" applyFill="1" applyBorder="1" applyAlignment="1">
      <alignment horizontal="center" vertical="center" wrapText="1"/>
    </xf>
    <xf numFmtId="0" fontId="6" fillId="4" borderId="43" xfId="2" applyFont="1" applyFill="1" applyBorder="1" applyAlignment="1">
      <alignment horizontal="center" vertical="center" wrapText="1"/>
    </xf>
    <xf numFmtId="0" fontId="10" fillId="8" borderId="1" xfId="2" applyFont="1" applyFill="1" applyBorder="1" applyAlignment="1">
      <alignment horizontal="center" vertical="center" wrapText="1"/>
    </xf>
    <xf numFmtId="0" fontId="10" fillId="8" borderId="20" xfId="2" applyFont="1" applyFill="1" applyBorder="1" applyAlignment="1">
      <alignment horizontal="center" vertical="center" wrapText="1"/>
    </xf>
    <xf numFmtId="0" fontId="10" fillId="8" borderId="19" xfId="2" applyFont="1" applyFill="1" applyBorder="1" applyAlignment="1">
      <alignment horizontal="center" vertical="center" wrapText="1"/>
    </xf>
    <xf numFmtId="0" fontId="62" fillId="4" borderId="29" xfId="2" applyFont="1" applyFill="1" applyBorder="1" applyAlignment="1">
      <alignment horizontal="left" vertical="center" wrapText="1"/>
    </xf>
    <xf numFmtId="0" fontId="10" fillId="8" borderId="26" xfId="2" applyFont="1" applyFill="1" applyBorder="1" applyAlignment="1">
      <alignment horizontal="center" vertical="center" wrapText="1"/>
    </xf>
    <xf numFmtId="0" fontId="10" fillId="8" borderId="0" xfId="2" applyFont="1" applyFill="1" applyBorder="1" applyAlignment="1">
      <alignment horizontal="center" vertical="center" wrapText="1"/>
    </xf>
    <xf numFmtId="0" fontId="57" fillId="6" borderId="60" xfId="2" applyFont="1" applyFill="1" applyBorder="1" applyAlignment="1">
      <alignment horizontal="left" vertical="center"/>
    </xf>
    <xf numFmtId="0" fontId="6" fillId="4" borderId="1" xfId="2" applyFont="1" applyFill="1" applyBorder="1" applyAlignment="1">
      <alignment horizontal="left" vertical="center" wrapText="1"/>
    </xf>
    <xf numFmtId="4" fontId="18" fillId="4" borderId="34" xfId="2" applyNumberFormat="1" applyFont="1" applyFill="1" applyBorder="1" applyAlignment="1">
      <alignment horizontal="center" vertical="center" wrapText="1"/>
    </xf>
    <xf numFmtId="4" fontId="18" fillId="4" borderId="20" xfId="2" applyNumberFormat="1" applyFont="1" applyFill="1" applyBorder="1" applyAlignment="1">
      <alignment horizontal="center" vertical="center" wrapText="1"/>
    </xf>
    <xf numFmtId="0" fontId="7" fillId="4" borderId="1" xfId="2" applyFont="1" applyFill="1" applyBorder="1" applyAlignment="1">
      <alignment horizontal="left" vertical="center" wrapText="1"/>
    </xf>
    <xf numFmtId="0" fontId="7" fillId="4" borderId="20" xfId="2" applyFont="1" applyFill="1" applyBorder="1" applyAlignment="1">
      <alignment horizontal="left" vertical="center" wrapText="1"/>
    </xf>
    <xf numFmtId="0" fontId="62" fillId="4" borderId="30" xfId="2" applyFont="1" applyFill="1" applyBorder="1" applyAlignment="1">
      <alignment horizontal="center" vertical="center" wrapText="1"/>
    </xf>
    <xf numFmtId="0" fontId="62" fillId="4" borderId="26" xfId="2" applyFont="1" applyFill="1" applyBorder="1" applyAlignment="1">
      <alignment horizontal="center" vertical="center" wrapText="1"/>
    </xf>
    <xf numFmtId="0" fontId="62" fillId="4" borderId="29" xfId="2" applyFont="1" applyFill="1" applyBorder="1" applyAlignment="1">
      <alignment horizontal="center" vertical="center" wrapText="1"/>
    </xf>
    <xf numFmtId="0" fontId="18" fillId="8" borderId="34" xfId="2" applyFont="1" applyFill="1" applyBorder="1" applyAlignment="1">
      <alignment horizontal="center" vertical="center" wrapText="1"/>
    </xf>
    <xf numFmtId="0" fontId="18" fillId="8" borderId="20" xfId="2" applyFont="1" applyFill="1" applyBorder="1" applyAlignment="1">
      <alignment horizontal="center" vertical="center" wrapText="1"/>
    </xf>
    <xf numFmtId="4" fontId="18" fillId="4" borderId="193" xfId="2" applyNumberFormat="1" applyFont="1" applyFill="1" applyBorder="1" applyAlignment="1">
      <alignment horizontal="center" vertical="center" wrapText="1"/>
    </xf>
    <xf numFmtId="0" fontId="10" fillId="4" borderId="26" xfId="2" applyFont="1" applyFill="1" applyBorder="1" applyAlignment="1">
      <alignment horizontal="center" vertical="center" wrapText="1"/>
    </xf>
    <xf numFmtId="0" fontId="10" fillId="4" borderId="20" xfId="2" applyFont="1" applyFill="1" applyBorder="1" applyAlignment="1">
      <alignment horizontal="center" vertical="center" wrapText="1"/>
    </xf>
    <xf numFmtId="0" fontId="56" fillId="6" borderId="68" xfId="2" applyFont="1" applyFill="1" applyBorder="1" applyAlignment="1">
      <alignment horizontal="left" vertical="center"/>
    </xf>
    <xf numFmtId="0" fontId="56" fillId="6" borderId="82" xfId="2" applyFont="1" applyFill="1" applyBorder="1" applyAlignment="1">
      <alignment horizontal="left" vertical="center"/>
    </xf>
    <xf numFmtId="4" fontId="7" fillId="4" borderId="26" xfId="2" applyNumberFormat="1" applyFont="1" applyFill="1" applyBorder="1" applyAlignment="1">
      <alignment horizontal="center" vertical="center" wrapText="1"/>
    </xf>
    <xf numFmtId="4" fontId="58" fillId="4" borderId="1" xfId="2" applyNumberFormat="1" applyFont="1" applyFill="1" applyBorder="1" applyAlignment="1">
      <alignment horizontal="center" vertical="center" wrapText="1"/>
    </xf>
    <xf numFmtId="4" fontId="58" fillId="4" borderId="20" xfId="2" applyNumberFormat="1" applyFont="1" applyFill="1" applyBorder="1" applyAlignment="1">
      <alignment horizontal="center" vertical="center" wrapText="1"/>
    </xf>
    <xf numFmtId="4" fontId="58" fillId="4" borderId="19" xfId="2" applyNumberFormat="1" applyFont="1" applyFill="1" applyBorder="1" applyAlignment="1">
      <alignment horizontal="center" vertical="center" wrapText="1"/>
    </xf>
    <xf numFmtId="0" fontId="10" fillId="4" borderId="29" xfId="2" applyFont="1" applyFill="1" applyBorder="1" applyAlignment="1">
      <alignment horizontal="center" vertical="center" wrapText="1"/>
    </xf>
    <xf numFmtId="0" fontId="10" fillId="4" borderId="31" xfId="2" applyFont="1" applyFill="1" applyBorder="1" applyAlignment="1">
      <alignment horizontal="center" vertical="center" wrapText="1"/>
    </xf>
    <xf numFmtId="0" fontId="10" fillId="4" borderId="25" xfId="2" applyFont="1" applyFill="1" applyBorder="1" applyAlignment="1">
      <alignment horizontal="center" vertical="center" wrapText="1"/>
    </xf>
    <xf numFmtId="0" fontId="10" fillId="4" borderId="30" xfId="2" applyFont="1" applyFill="1" applyBorder="1" applyAlignment="1">
      <alignment horizontal="center" vertical="center" wrapText="1"/>
    </xf>
    <xf numFmtId="0" fontId="10" fillId="4" borderId="24" xfId="2" applyFont="1" applyFill="1" applyBorder="1" applyAlignment="1">
      <alignment horizontal="center" vertical="center" wrapText="1"/>
    </xf>
    <xf numFmtId="0" fontId="10" fillId="4" borderId="1" xfId="2" applyFont="1" applyFill="1" applyBorder="1" applyAlignment="1">
      <alignment horizontal="center" vertical="center" wrapText="1"/>
    </xf>
    <xf numFmtId="0" fontId="10" fillId="4" borderId="19" xfId="2" applyFont="1" applyFill="1" applyBorder="1" applyAlignment="1">
      <alignment horizontal="center" vertical="center" wrapText="1"/>
    </xf>
    <xf numFmtId="0" fontId="10" fillId="4" borderId="33" xfId="2" applyFont="1" applyFill="1" applyBorder="1" applyAlignment="1">
      <alignment horizontal="center" vertical="center" wrapText="1"/>
    </xf>
    <xf numFmtId="0" fontId="40" fillId="4" borderId="23" xfId="2" applyFont="1" applyFill="1" applyBorder="1" applyAlignment="1">
      <alignment horizontal="center" vertical="center" wrapText="1"/>
    </xf>
    <xf numFmtId="0" fontId="40" fillId="4" borderId="43" xfId="2" applyFont="1" applyFill="1" applyBorder="1" applyAlignment="1">
      <alignment horizontal="center" vertical="center" wrapText="1"/>
    </xf>
    <xf numFmtId="0" fontId="40" fillId="4" borderId="22" xfId="2" applyFont="1" applyFill="1" applyBorder="1" applyAlignment="1">
      <alignment horizontal="center" vertical="center" wrapText="1"/>
    </xf>
    <xf numFmtId="0" fontId="10" fillId="8" borderId="23" xfId="2" applyFont="1" applyFill="1" applyBorder="1" applyAlignment="1">
      <alignment horizontal="center" vertical="center" wrapText="1"/>
    </xf>
    <xf numFmtId="0" fontId="10" fillId="8" borderId="22" xfId="2" applyFont="1" applyFill="1" applyBorder="1" applyAlignment="1">
      <alignment horizontal="center" vertical="center" wrapText="1"/>
    </xf>
    <xf numFmtId="0" fontId="10" fillId="8" borderId="30" xfId="2" applyFont="1" applyFill="1" applyBorder="1" applyAlignment="1">
      <alignment horizontal="center" vertical="center" wrapText="1"/>
    </xf>
    <xf numFmtId="0" fontId="10" fillId="8" borderId="32" xfId="2" applyFont="1" applyFill="1" applyBorder="1" applyAlignment="1">
      <alignment horizontal="center" vertical="center" wrapText="1"/>
    </xf>
    <xf numFmtId="0" fontId="40" fillId="4" borderId="29" xfId="2" applyFont="1" applyFill="1" applyBorder="1" applyAlignment="1">
      <alignment horizontal="center" vertical="center" wrapText="1"/>
    </xf>
    <xf numFmtId="0" fontId="40" fillId="4" borderId="33" xfId="2" applyFont="1" applyFill="1" applyBorder="1" applyAlignment="1">
      <alignment horizontal="center" vertical="center" wrapText="1"/>
    </xf>
    <xf numFmtId="0" fontId="40" fillId="4" borderId="25" xfId="2" applyFont="1" applyFill="1" applyBorder="1" applyAlignment="1">
      <alignment horizontal="center" vertical="center" wrapText="1"/>
    </xf>
    <xf numFmtId="0" fontId="6" fillId="4" borderId="26" xfId="2" applyFont="1" applyFill="1" applyBorder="1" applyAlignment="1">
      <alignment horizontal="center" vertical="center" wrapText="1"/>
    </xf>
    <xf numFmtId="0" fontId="6" fillId="4" borderId="31" xfId="2" applyFont="1" applyFill="1" applyBorder="1" applyAlignment="1">
      <alignment horizontal="center" vertical="center" wrapText="1"/>
    </xf>
    <xf numFmtId="0" fontId="6" fillId="4" borderId="29" xfId="2" applyFont="1" applyFill="1" applyBorder="1" applyAlignment="1">
      <alignment horizontal="center" vertical="center" wrapText="1"/>
    </xf>
    <xf numFmtId="0" fontId="6" fillId="4" borderId="33" xfId="2" applyFont="1" applyFill="1" applyBorder="1" applyAlignment="1">
      <alignment horizontal="center" vertical="center" wrapText="1"/>
    </xf>
    <xf numFmtId="0" fontId="10" fillId="8" borderId="48" xfId="2" applyFont="1" applyFill="1" applyBorder="1" applyAlignment="1">
      <alignment horizontal="center" vertical="center" wrapText="1"/>
    </xf>
    <xf numFmtId="0" fontId="10" fillId="8" borderId="49" xfId="2" applyFont="1" applyFill="1" applyBorder="1" applyAlignment="1">
      <alignment horizontal="center" vertical="center" wrapText="1"/>
    </xf>
    <xf numFmtId="0" fontId="3" fillId="6" borderId="79" xfId="2" applyFont="1" applyFill="1" applyBorder="1" applyAlignment="1">
      <alignment horizontal="center" vertical="top"/>
    </xf>
    <xf numFmtId="0" fontId="3" fillId="6" borderId="80" xfId="2" applyFont="1" applyFill="1" applyBorder="1" applyAlignment="1">
      <alignment horizontal="center" vertical="top"/>
    </xf>
    <xf numFmtId="0" fontId="3" fillId="6" borderId="81" xfId="2" applyFont="1" applyFill="1" applyBorder="1" applyAlignment="1">
      <alignment horizontal="center" vertical="top"/>
    </xf>
    <xf numFmtId="0" fontId="5" fillId="0" borderId="0" xfId="2" applyFont="1" applyFill="1" applyBorder="1" applyAlignment="1">
      <alignment horizontal="center" vertical="center"/>
    </xf>
    <xf numFmtId="0" fontId="9" fillId="6" borderId="14" xfId="2" applyFont="1" applyFill="1" applyBorder="1" applyAlignment="1">
      <alignment horizontal="center" vertical="center"/>
    </xf>
    <xf numFmtId="0" fontId="9" fillId="6" borderId="16" xfId="2" applyFont="1" applyFill="1" applyBorder="1" applyAlignment="1">
      <alignment horizontal="center" vertical="center"/>
    </xf>
    <xf numFmtId="0" fontId="9" fillId="6" borderId="15" xfId="2" applyFont="1" applyFill="1" applyBorder="1" applyAlignment="1">
      <alignment horizontal="center" vertical="center"/>
    </xf>
    <xf numFmtId="0" fontId="33" fillId="6" borderId="69" xfId="2" applyFont="1" applyFill="1" applyBorder="1" applyAlignment="1">
      <alignment horizontal="left" vertical="center" wrapText="1"/>
    </xf>
    <xf numFmtId="0" fontId="33" fillId="6" borderId="70" xfId="2" applyFont="1" applyFill="1" applyBorder="1" applyAlignment="1">
      <alignment horizontal="left" vertical="center" wrapText="1"/>
    </xf>
    <xf numFmtId="0" fontId="33" fillId="6" borderId="71" xfId="2" applyFont="1" applyFill="1" applyBorder="1" applyAlignment="1">
      <alignment horizontal="left" vertical="center" wrapText="1"/>
    </xf>
    <xf numFmtId="0" fontId="33" fillId="6" borderId="58" xfId="2" applyFont="1" applyFill="1" applyBorder="1" applyAlignment="1">
      <alignment horizontal="left" vertical="center" wrapText="1"/>
    </xf>
    <xf numFmtId="0" fontId="33" fillId="6" borderId="109" xfId="2" applyFont="1" applyFill="1" applyBorder="1" applyAlignment="1">
      <alignment horizontal="left" vertical="center" wrapText="1"/>
    </xf>
    <xf numFmtId="0" fontId="33" fillId="6" borderId="157" xfId="2" applyFont="1" applyFill="1" applyBorder="1" applyAlignment="1">
      <alignment horizontal="left" vertical="center" wrapText="1"/>
    </xf>
    <xf numFmtId="0" fontId="12" fillId="6" borderId="64" xfId="2" applyFont="1" applyFill="1" applyBorder="1" applyAlignment="1" applyProtection="1">
      <alignment horizontal="center" vertical="center" wrapText="1"/>
      <protection locked="0"/>
    </xf>
    <xf numFmtId="0" fontId="12" fillId="6" borderId="66" xfId="2" applyFont="1" applyFill="1" applyBorder="1" applyAlignment="1" applyProtection="1">
      <alignment horizontal="center" vertical="center" wrapText="1"/>
      <protection locked="0"/>
    </xf>
    <xf numFmtId="0" fontId="12" fillId="6" borderId="109" xfId="2" applyFont="1" applyFill="1" applyBorder="1" applyAlignment="1" applyProtection="1">
      <alignment horizontal="center" vertical="center" wrapText="1"/>
      <protection locked="0"/>
    </xf>
    <xf numFmtId="0" fontId="12" fillId="6" borderId="67" xfId="2" applyFont="1" applyFill="1" applyBorder="1" applyAlignment="1" applyProtection="1">
      <alignment horizontal="center" vertical="center" wrapText="1"/>
      <protection locked="0"/>
    </xf>
    <xf numFmtId="0" fontId="12" fillId="6" borderId="68" xfId="2" applyFont="1" applyFill="1" applyBorder="1" applyAlignment="1" applyProtection="1">
      <alignment horizontal="center" vertical="center" wrapText="1"/>
      <protection locked="0"/>
    </xf>
    <xf numFmtId="0" fontId="12" fillId="6" borderId="62" xfId="2" applyFont="1" applyFill="1" applyBorder="1" applyAlignment="1" applyProtection="1">
      <alignment horizontal="center" vertical="center" wrapText="1"/>
      <protection locked="0"/>
    </xf>
    <xf numFmtId="0" fontId="13" fillId="6" borderId="64" xfId="2" applyFont="1" applyFill="1" applyBorder="1" applyAlignment="1">
      <alignment horizontal="left" vertical="center"/>
    </xf>
    <xf numFmtId="0" fontId="13" fillId="6" borderId="66" xfId="2" applyFont="1" applyFill="1" applyBorder="1" applyAlignment="1">
      <alignment horizontal="left" vertical="center"/>
    </xf>
    <xf numFmtId="0" fontId="33" fillId="6" borderId="137" xfId="2" applyFont="1" applyFill="1" applyBorder="1" applyAlignment="1">
      <alignment horizontal="left" vertical="center" wrapText="1"/>
    </xf>
    <xf numFmtId="0" fontId="33" fillId="6" borderId="138" xfId="2" applyFont="1" applyFill="1" applyBorder="1" applyAlignment="1">
      <alignment horizontal="left" vertical="center" wrapText="1"/>
    </xf>
    <xf numFmtId="0" fontId="5" fillId="4" borderId="23" xfId="2" applyFont="1" applyFill="1" applyBorder="1" applyAlignment="1">
      <alignment horizontal="center" vertical="center" wrapText="1"/>
    </xf>
    <xf numFmtId="0" fontId="5" fillId="4" borderId="22" xfId="2" applyFont="1" applyFill="1" applyBorder="1" applyAlignment="1">
      <alignment horizontal="center" vertical="center" wrapText="1"/>
    </xf>
    <xf numFmtId="0" fontId="15" fillId="5" borderId="20" xfId="2" applyFont="1" applyFill="1" applyBorder="1" applyAlignment="1" applyProtection="1">
      <alignment horizontal="right" vertical="center" wrapText="1"/>
    </xf>
    <xf numFmtId="0" fontId="15" fillId="8" borderId="18" xfId="2" applyFont="1" applyFill="1" applyBorder="1" applyAlignment="1">
      <alignment horizontal="center" vertical="center" wrapText="1"/>
    </xf>
    <xf numFmtId="0" fontId="15" fillId="8" borderId="17" xfId="2" applyFont="1" applyFill="1" applyBorder="1" applyAlignment="1">
      <alignment horizontal="center" vertical="center" wrapText="1"/>
    </xf>
    <xf numFmtId="0" fontId="9" fillId="6" borderId="46" xfId="2" applyFont="1" applyFill="1" applyBorder="1" applyAlignment="1">
      <alignment horizontal="center" vertical="center" wrapText="1"/>
    </xf>
    <xf numFmtId="0" fontId="9" fillId="6" borderId="45" xfId="2" applyFont="1" applyFill="1" applyBorder="1" applyAlignment="1">
      <alignment horizontal="center" vertical="center" wrapText="1"/>
    </xf>
    <xf numFmtId="0" fontId="58" fillId="5" borderId="5" xfId="2" applyFont="1" applyFill="1" applyBorder="1" applyAlignment="1">
      <alignment horizontal="left" vertical="center" wrapText="1"/>
    </xf>
    <xf numFmtId="0" fontId="15" fillId="5" borderId="21" xfId="2" applyFont="1" applyFill="1" applyBorder="1" applyAlignment="1">
      <alignment horizontal="right" vertical="center" wrapText="1"/>
    </xf>
    <xf numFmtId="0" fontId="15" fillId="5" borderId="20" xfId="2" applyFont="1" applyFill="1" applyBorder="1" applyAlignment="1">
      <alignment horizontal="right" vertical="center" wrapText="1"/>
    </xf>
    <xf numFmtId="0" fontId="49" fillId="12" borderId="59" xfId="2" applyFont="1" applyFill="1" applyBorder="1" applyAlignment="1">
      <alignment horizontal="center" vertical="center" wrapText="1"/>
    </xf>
    <xf numFmtId="0" fontId="49" fillId="12" borderId="61" xfId="2" applyFont="1" applyFill="1" applyBorder="1" applyAlignment="1">
      <alignment horizontal="center" vertical="center" wrapText="1"/>
    </xf>
    <xf numFmtId="0" fontId="49" fillId="12" borderId="60" xfId="2" applyFont="1" applyFill="1" applyBorder="1" applyAlignment="1">
      <alignment horizontal="center" vertical="center" wrapText="1"/>
    </xf>
    <xf numFmtId="0" fontId="9" fillId="6" borderId="14" xfId="2" applyFont="1" applyFill="1" applyBorder="1" applyAlignment="1">
      <alignment horizontal="center" vertical="center" wrapText="1"/>
    </xf>
    <xf numFmtId="0" fontId="9" fillId="6" borderId="16" xfId="2" applyFont="1" applyFill="1" applyBorder="1" applyAlignment="1">
      <alignment horizontal="center" vertical="center" wrapText="1"/>
    </xf>
    <xf numFmtId="0" fontId="33" fillId="7" borderId="0" xfId="2" applyFont="1" applyFill="1" applyBorder="1" applyAlignment="1">
      <alignment horizontal="right" vertical="center" wrapText="1"/>
    </xf>
    <xf numFmtId="0" fontId="12" fillId="7" borderId="0" xfId="2" applyFont="1" applyFill="1" applyBorder="1" applyAlignment="1">
      <alignment horizontal="center" vertical="center" wrapText="1"/>
    </xf>
    <xf numFmtId="0" fontId="14" fillId="0" borderId="0" xfId="2" applyFont="1" applyFill="1" applyBorder="1" applyAlignment="1">
      <alignment horizontal="left" vertical="center" wrapText="1"/>
    </xf>
    <xf numFmtId="0" fontId="33" fillId="7" borderId="0" xfId="2" applyFont="1" applyFill="1" applyBorder="1" applyAlignment="1">
      <alignment horizontal="right" vertical="center" wrapText="1" indent="1"/>
    </xf>
    <xf numFmtId="0" fontId="10" fillId="8" borderId="43" xfId="2" applyFont="1" applyFill="1" applyBorder="1" applyAlignment="1">
      <alignment horizontal="center" vertical="center" wrapText="1"/>
    </xf>
    <xf numFmtId="0" fontId="8" fillId="5" borderId="6" xfId="2" applyFont="1" applyFill="1" applyBorder="1" applyAlignment="1">
      <alignment horizontal="center" vertical="center" wrapText="1"/>
    </xf>
    <xf numFmtId="0" fontId="8" fillId="5" borderId="5" xfId="2" applyFont="1" applyFill="1" applyBorder="1" applyAlignment="1">
      <alignment horizontal="center" vertical="center" wrapText="1"/>
    </xf>
    <xf numFmtId="0" fontId="5" fillId="5" borderId="6" xfId="2" applyFont="1" applyFill="1" applyBorder="1" applyAlignment="1">
      <alignment horizontal="left" vertical="center" wrapText="1"/>
    </xf>
    <xf numFmtId="0" fontId="5" fillId="5" borderId="5" xfId="2" applyFont="1" applyFill="1" applyBorder="1" applyAlignment="1">
      <alignment horizontal="left" vertical="center" wrapText="1"/>
    </xf>
    <xf numFmtId="0" fontId="7" fillId="4" borderId="42" xfId="2" applyFont="1" applyFill="1" applyBorder="1" applyAlignment="1">
      <alignment horizontal="center" vertical="center" wrapText="1"/>
    </xf>
    <xf numFmtId="0" fontId="7" fillId="4" borderId="29" xfId="2" applyFont="1" applyFill="1" applyBorder="1" applyAlignment="1">
      <alignment horizontal="center" vertical="center" wrapText="1"/>
    </xf>
    <xf numFmtId="0" fontId="7" fillId="4" borderId="44" xfId="2" applyFont="1" applyFill="1" applyBorder="1" applyAlignment="1">
      <alignment horizontal="center" vertical="center" wrapText="1"/>
    </xf>
    <xf numFmtId="0" fontId="7" fillId="4" borderId="33" xfId="2" applyFont="1" applyFill="1" applyBorder="1" applyAlignment="1">
      <alignment horizontal="center" vertical="center" wrapText="1"/>
    </xf>
    <xf numFmtId="0" fontId="7" fillId="4" borderId="41" xfId="2" applyFont="1" applyFill="1" applyBorder="1" applyAlignment="1">
      <alignment horizontal="center" vertical="center" wrapText="1"/>
    </xf>
    <xf numFmtId="0" fontId="7" fillId="4" borderId="25" xfId="2" applyFont="1" applyFill="1" applyBorder="1" applyAlignment="1">
      <alignment horizontal="center" vertical="center" wrapText="1"/>
    </xf>
    <xf numFmtId="0" fontId="5" fillId="5" borderId="21" xfId="2" applyFont="1" applyFill="1" applyBorder="1" applyAlignment="1">
      <alignment horizontal="left" vertical="center" wrapText="1"/>
    </xf>
    <xf numFmtId="0" fontId="5" fillId="5" borderId="20" xfId="2" applyFont="1" applyFill="1" applyBorder="1" applyAlignment="1">
      <alignment horizontal="left" vertical="center" wrapText="1"/>
    </xf>
    <xf numFmtId="0" fontId="10" fillId="8" borderId="29" xfId="2" applyFont="1" applyFill="1" applyBorder="1" applyAlignment="1">
      <alignment horizontal="center" vertical="center" wrapText="1"/>
    </xf>
    <xf numFmtId="0" fontId="25" fillId="10" borderId="24" xfId="2" applyFont="1" applyFill="1" applyBorder="1" applyAlignment="1">
      <alignment horizontal="center" vertical="center" wrapText="1"/>
    </xf>
    <xf numFmtId="0" fontId="25" fillId="10" borderId="31" xfId="2" applyFont="1" applyFill="1" applyBorder="1" applyAlignment="1">
      <alignment horizontal="center" vertical="center" wrapText="1"/>
    </xf>
    <xf numFmtId="0" fontId="25" fillId="10" borderId="1" xfId="2" applyFont="1" applyFill="1" applyBorder="1" applyAlignment="1">
      <alignment horizontal="center" vertical="center" wrapText="1"/>
    </xf>
    <xf numFmtId="0" fontId="25" fillId="10" borderId="20" xfId="2" applyFont="1" applyFill="1" applyBorder="1" applyAlignment="1">
      <alignment horizontal="center" vertical="center" wrapText="1"/>
    </xf>
    <xf numFmtId="0" fontId="26" fillId="10" borderId="2" xfId="2" applyFont="1" applyFill="1" applyBorder="1" applyAlignment="1">
      <alignment horizontal="center" vertical="center" wrapText="1"/>
    </xf>
    <xf numFmtId="0" fontId="26" fillId="10" borderId="22" xfId="2" applyFont="1" applyFill="1" applyBorder="1" applyAlignment="1">
      <alignment horizontal="center" vertical="center" wrapText="1"/>
    </xf>
    <xf numFmtId="0" fontId="26" fillId="10" borderId="18" xfId="2" applyFont="1" applyFill="1" applyBorder="1" applyAlignment="1">
      <alignment horizontal="center" vertical="center" wrapText="1"/>
    </xf>
    <xf numFmtId="0" fontId="26" fillId="10" borderId="17" xfId="2" applyFont="1" applyFill="1" applyBorder="1" applyAlignment="1">
      <alignment horizontal="center" vertical="center" wrapText="1"/>
    </xf>
    <xf numFmtId="164" fontId="18" fillId="10" borderId="1" xfId="2" applyNumberFormat="1" applyFont="1" applyFill="1" applyBorder="1" applyAlignment="1">
      <alignment horizontal="center" vertical="center" wrapText="1"/>
    </xf>
    <xf numFmtId="164" fontId="18" fillId="10" borderId="20" xfId="2" applyNumberFormat="1" applyFont="1" applyFill="1" applyBorder="1" applyAlignment="1">
      <alignment horizontal="center" vertical="center" wrapText="1"/>
    </xf>
    <xf numFmtId="0" fontId="25" fillId="10" borderId="32" xfId="2" applyFont="1" applyFill="1" applyBorder="1" applyAlignment="1">
      <alignment horizontal="center" vertical="center" wrapText="1"/>
    </xf>
    <xf numFmtId="0" fontId="25" fillId="10" borderId="0" xfId="2" applyFont="1" applyFill="1" applyBorder="1" applyAlignment="1">
      <alignment horizontal="center" vertical="center" wrapText="1"/>
    </xf>
    <xf numFmtId="164" fontId="17" fillId="9" borderId="30" xfId="2" applyNumberFormat="1" applyFont="1" applyFill="1" applyBorder="1" applyAlignment="1">
      <alignment horizontal="center" vertical="center" wrapText="1"/>
    </xf>
    <xf numFmtId="164" fontId="17" fillId="9" borderId="26" xfId="2" applyNumberFormat="1" applyFont="1" applyFill="1" applyBorder="1" applyAlignment="1">
      <alignment horizontal="center" vertical="center" wrapText="1"/>
    </xf>
    <xf numFmtId="0" fontId="26" fillId="9" borderId="4" xfId="2" applyFont="1" applyFill="1" applyBorder="1" applyAlignment="1">
      <alignment horizontal="right" vertical="center" wrapText="1"/>
    </xf>
    <xf numFmtId="0" fontId="26" fillId="9" borderId="23" xfId="2" applyFont="1" applyFill="1" applyBorder="1" applyAlignment="1">
      <alignment horizontal="right" vertical="center" wrapText="1"/>
    </xf>
    <xf numFmtId="0" fontId="29" fillId="10" borderId="1" xfId="2" applyFont="1" applyFill="1" applyBorder="1" applyAlignment="1">
      <alignment horizontal="center" vertical="center" wrapText="1"/>
    </xf>
    <xf numFmtId="0" fontId="29" fillId="10" borderId="20" xfId="2" applyFont="1" applyFill="1" applyBorder="1" applyAlignment="1">
      <alignment horizontal="center" vertical="center" wrapText="1"/>
    </xf>
    <xf numFmtId="0" fontId="29" fillId="10" borderId="19" xfId="2" applyFont="1" applyFill="1" applyBorder="1" applyAlignment="1">
      <alignment horizontal="center" vertical="center" wrapText="1"/>
    </xf>
    <xf numFmtId="0" fontId="25" fillId="11" borderId="1" xfId="2" applyFont="1" applyFill="1" applyBorder="1" applyAlignment="1">
      <alignment horizontal="left" vertical="center" wrapText="1"/>
    </xf>
    <xf numFmtId="0" fontId="25" fillId="11" borderId="20" xfId="2" applyFont="1" applyFill="1" applyBorder="1" applyAlignment="1">
      <alignment horizontal="left" vertical="center" wrapText="1"/>
    </xf>
    <xf numFmtId="0" fontId="25" fillId="11" borderId="19" xfId="2" applyFont="1" applyFill="1" applyBorder="1" applyAlignment="1">
      <alignment horizontal="left" vertical="center" wrapText="1"/>
    </xf>
    <xf numFmtId="0" fontId="27" fillId="9" borderId="9" xfId="2" applyFont="1" applyFill="1" applyBorder="1" applyAlignment="1">
      <alignment horizontal="center" vertical="center"/>
    </xf>
    <xf numFmtId="0" fontId="27" fillId="9" borderId="8" xfId="2" applyFont="1" applyFill="1" applyBorder="1" applyAlignment="1">
      <alignment horizontal="center" vertical="center"/>
    </xf>
    <xf numFmtId="0" fontId="15" fillId="4" borderId="20" xfId="2" applyFont="1" applyFill="1" applyBorder="1" applyAlignment="1" applyProtection="1">
      <alignment horizontal="right" vertical="center" wrapText="1"/>
    </xf>
    <xf numFmtId="0" fontId="5" fillId="5" borderId="236" xfId="2" applyFont="1" applyFill="1" applyBorder="1" applyAlignment="1" applyProtection="1">
      <alignment horizontal="right" vertical="center" wrapText="1"/>
    </xf>
    <xf numFmtId="0" fontId="5" fillId="5" borderId="235" xfId="2" applyFont="1" applyFill="1" applyBorder="1" applyAlignment="1" applyProtection="1">
      <alignment horizontal="right" vertical="center" wrapText="1"/>
    </xf>
    <xf numFmtId="0" fontId="6" fillId="4" borderId="20" xfId="2" applyFont="1" applyFill="1" applyBorder="1" applyAlignment="1" applyProtection="1">
      <alignment horizontal="right" vertical="center" wrapText="1"/>
    </xf>
    <xf numFmtId="164" fontId="7" fillId="4" borderId="18" xfId="2" applyNumberFormat="1" applyFont="1" applyFill="1" applyBorder="1" applyAlignment="1">
      <alignment horizontal="center" vertical="center" wrapText="1"/>
    </xf>
    <xf numFmtId="0" fontId="15" fillId="5" borderId="26" xfId="2" applyFont="1" applyFill="1" applyBorder="1" applyAlignment="1">
      <alignment horizontal="right" vertical="center" wrapText="1"/>
    </xf>
    <xf numFmtId="0" fontId="15" fillId="5" borderId="19" xfId="2" applyFont="1" applyFill="1" applyBorder="1" applyAlignment="1">
      <alignment horizontal="right" vertical="center" wrapText="1"/>
    </xf>
    <xf numFmtId="0" fontId="15" fillId="5" borderId="17" xfId="2" applyFont="1" applyFill="1" applyBorder="1" applyAlignment="1">
      <alignment horizontal="right" vertical="center" wrapText="1"/>
    </xf>
    <xf numFmtId="0" fontId="19" fillId="4" borderId="1" xfId="2" applyFont="1" applyFill="1" applyBorder="1" applyAlignment="1">
      <alignment horizontal="center" vertical="center"/>
    </xf>
    <xf numFmtId="0" fontId="19" fillId="4" borderId="20" xfId="2" applyFont="1" applyFill="1" applyBorder="1" applyAlignment="1">
      <alignment horizontal="center" vertical="center"/>
    </xf>
    <xf numFmtId="0" fontId="6" fillId="4" borderId="21" xfId="2" applyFont="1" applyFill="1" applyBorder="1" applyAlignment="1">
      <alignment horizontal="center" vertical="center" wrapText="1"/>
    </xf>
    <xf numFmtId="164" fontId="7" fillId="4" borderId="20" xfId="2" applyNumberFormat="1" applyFont="1" applyFill="1" applyBorder="1" applyAlignment="1">
      <alignment horizontal="center" vertical="center" wrapText="1"/>
    </xf>
    <xf numFmtId="0" fontId="6" fillId="4" borderId="221" xfId="2" applyFont="1" applyFill="1" applyBorder="1" applyAlignment="1">
      <alignment horizontal="right" vertical="center" wrapText="1"/>
    </xf>
    <xf numFmtId="0" fontId="6" fillId="4" borderId="222" xfId="2" applyFont="1" applyFill="1" applyBorder="1" applyAlignment="1">
      <alignment horizontal="right" vertical="center" wrapText="1"/>
    </xf>
    <xf numFmtId="0" fontId="6" fillId="4" borderId="129" xfId="2" applyFont="1" applyFill="1" applyBorder="1" applyAlignment="1">
      <alignment horizontal="right" vertical="center" wrapText="1"/>
    </xf>
    <xf numFmtId="0" fontId="6" fillId="4" borderId="224" xfId="2" applyFont="1" applyFill="1" applyBorder="1" applyAlignment="1">
      <alignment horizontal="right" vertical="center" wrapText="1"/>
    </xf>
    <xf numFmtId="0" fontId="6" fillId="4" borderId="227" xfId="2" applyFont="1" applyFill="1" applyBorder="1" applyAlignment="1">
      <alignment horizontal="right" vertical="center" wrapText="1"/>
    </xf>
    <xf numFmtId="0" fontId="6" fillId="4" borderId="228" xfId="2" applyFont="1" applyFill="1" applyBorder="1" applyAlignment="1">
      <alignment horizontal="right" vertical="center" wrapText="1"/>
    </xf>
    <xf numFmtId="0" fontId="6" fillId="4" borderId="19" xfId="2" applyFont="1" applyFill="1" applyBorder="1" applyAlignment="1" applyProtection="1">
      <alignment horizontal="right" vertical="center" wrapText="1"/>
    </xf>
    <xf numFmtId="0" fontId="10" fillId="4" borderId="42" xfId="2" applyFont="1" applyFill="1" applyBorder="1" applyAlignment="1">
      <alignment horizontal="center" vertical="center" wrapText="1"/>
    </xf>
    <xf numFmtId="0" fontId="10" fillId="4" borderId="41" xfId="2" applyFont="1" applyFill="1" applyBorder="1" applyAlignment="1">
      <alignment horizontal="center" vertical="center" wrapText="1"/>
    </xf>
    <xf numFmtId="0" fontId="12" fillId="7" borderId="14" xfId="2" applyFont="1" applyFill="1" applyBorder="1" applyAlignment="1">
      <alignment horizontal="center" vertical="center" wrapText="1"/>
    </xf>
    <xf numFmtId="0" fontId="12" fillId="7" borderId="15" xfId="2" applyFont="1" applyFill="1" applyBorder="1" applyAlignment="1">
      <alignment horizontal="center" vertical="center" wrapText="1"/>
    </xf>
    <xf numFmtId="0" fontId="9" fillId="6" borderId="12"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8" fillId="5" borderId="14" xfId="0" applyFont="1" applyFill="1" applyBorder="1" applyAlignment="1">
      <alignment horizontal="center" vertical="center"/>
    </xf>
    <xf numFmtId="0" fontId="8" fillId="5" borderId="16" xfId="0" applyFont="1" applyFill="1" applyBorder="1" applyAlignment="1">
      <alignment horizontal="center" vertical="center"/>
    </xf>
    <xf numFmtId="0" fontId="8" fillId="5" borderId="15" xfId="0" applyFont="1" applyFill="1" applyBorder="1" applyAlignment="1">
      <alignment horizontal="center" vertical="center"/>
    </xf>
    <xf numFmtId="0" fontId="5" fillId="3" borderId="117" xfId="0" applyFont="1" applyFill="1" applyBorder="1" applyAlignment="1">
      <alignment horizontal="center" vertical="center" wrapText="1"/>
    </xf>
    <xf numFmtId="0" fontId="5" fillId="3" borderId="209"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8" fillId="5" borderId="117" xfId="0" applyFont="1" applyFill="1" applyBorder="1" applyAlignment="1">
      <alignment horizontal="center" vertical="center"/>
    </xf>
    <xf numFmtId="0" fontId="8" fillId="5" borderId="209" xfId="0" applyFont="1" applyFill="1" applyBorder="1" applyAlignment="1">
      <alignment horizontal="center" vertical="center"/>
    </xf>
    <xf numFmtId="0" fontId="6" fillId="4" borderId="117" xfId="0" applyFont="1" applyFill="1" applyBorder="1" applyAlignment="1">
      <alignment horizontal="center" vertical="center" wrapText="1"/>
    </xf>
    <xf numFmtId="0" fontId="6" fillId="4" borderId="209" xfId="0" applyFont="1" applyFill="1" applyBorder="1" applyAlignment="1">
      <alignment horizontal="center" vertical="center" wrapText="1"/>
    </xf>
    <xf numFmtId="0" fontId="9" fillId="6" borderId="14" xfId="2" applyFont="1" applyFill="1" applyBorder="1" applyAlignment="1" applyProtection="1">
      <alignment horizontal="center" vertical="center"/>
    </xf>
    <xf numFmtId="0" fontId="9" fillId="6" borderId="16" xfId="2" applyFont="1" applyFill="1" applyBorder="1" applyAlignment="1" applyProtection="1">
      <alignment horizontal="center" vertical="center"/>
    </xf>
    <xf numFmtId="0" fontId="9" fillId="6" borderId="15" xfId="2" applyFont="1" applyFill="1" applyBorder="1" applyAlignment="1" applyProtection="1">
      <alignment horizontal="center" vertical="center"/>
    </xf>
    <xf numFmtId="0" fontId="5" fillId="0" borderId="0" xfId="2" applyFont="1" applyFill="1" applyBorder="1" applyAlignment="1" applyProtection="1">
      <alignment horizontal="center" vertical="center"/>
      <protection locked="0"/>
    </xf>
    <xf numFmtId="0" fontId="12" fillId="7" borderId="14" xfId="2" applyFont="1" applyFill="1" applyBorder="1" applyAlignment="1" applyProtection="1">
      <alignment horizontal="center" vertical="center" wrapText="1"/>
    </xf>
    <xf numFmtId="0" fontId="12" fillId="7" borderId="15" xfId="2" applyFont="1" applyFill="1" applyBorder="1" applyAlignment="1" applyProtection="1">
      <alignment horizontal="center" vertical="center" wrapText="1"/>
    </xf>
    <xf numFmtId="0" fontId="15" fillId="7" borderId="21" xfId="0" applyFont="1" applyFill="1" applyBorder="1" applyAlignment="1" applyProtection="1">
      <alignment horizontal="left" vertical="center" wrapText="1"/>
      <protection locked="0"/>
    </xf>
    <xf numFmtId="0" fontId="15" fillId="7" borderId="20" xfId="0" applyFont="1" applyFill="1" applyBorder="1" applyAlignment="1" applyProtection="1">
      <alignment horizontal="left" vertical="center" wrapText="1"/>
      <protection locked="0"/>
    </xf>
    <xf numFmtId="0" fontId="15" fillId="7" borderId="50" xfId="0" applyFont="1" applyFill="1" applyBorder="1" applyAlignment="1" applyProtection="1">
      <alignment horizontal="left" vertical="center" wrapText="1"/>
      <protection locked="0"/>
    </xf>
    <xf numFmtId="0" fontId="53" fillId="7" borderId="0" xfId="2" applyFont="1" applyFill="1" applyBorder="1" applyAlignment="1" applyProtection="1">
      <alignment horizontal="left" vertical="center" wrapText="1"/>
      <protection locked="0"/>
    </xf>
    <xf numFmtId="0" fontId="6" fillId="4" borderId="246" xfId="0" applyFont="1" applyFill="1" applyBorder="1" applyAlignment="1">
      <alignment horizontal="center" vertical="center" wrapText="1"/>
    </xf>
    <xf numFmtId="0" fontId="6" fillId="4" borderId="242" xfId="0" applyFont="1" applyFill="1" applyBorder="1" applyAlignment="1">
      <alignment horizontal="center" vertical="center" wrapText="1"/>
    </xf>
    <xf numFmtId="0" fontId="6" fillId="4" borderId="238" xfId="0" applyFont="1" applyFill="1" applyBorder="1" applyAlignment="1">
      <alignment horizontal="center" vertical="center" wrapText="1"/>
    </xf>
    <xf numFmtId="0" fontId="6" fillId="4" borderId="239" xfId="0" applyFont="1" applyFill="1" applyBorder="1" applyAlignment="1">
      <alignment horizontal="center" vertical="center" wrapText="1"/>
    </xf>
    <xf numFmtId="0" fontId="8" fillId="5" borderId="230" xfId="0" applyFont="1" applyFill="1" applyBorder="1" applyAlignment="1" applyProtection="1">
      <alignment horizontal="center" vertical="center"/>
      <protection locked="0"/>
    </xf>
    <xf numFmtId="0" fontId="8" fillId="5" borderId="21" xfId="0" applyFont="1" applyFill="1" applyBorder="1" applyAlignment="1" applyProtection="1">
      <alignment horizontal="center" vertical="center"/>
      <protection locked="0"/>
    </xf>
    <xf numFmtId="0" fontId="5" fillId="3" borderId="231" xfId="0" applyFont="1" applyFill="1" applyBorder="1" applyAlignment="1" applyProtection="1">
      <alignment horizontal="center" vertical="center" wrapText="1"/>
      <protection locked="0"/>
    </xf>
    <xf numFmtId="0" fontId="5" fillId="3" borderId="145" xfId="0" applyFont="1" applyFill="1" applyBorder="1" applyAlignment="1" applyProtection="1">
      <alignment horizontal="center" vertical="center" wrapText="1"/>
      <protection locked="0"/>
    </xf>
    <xf numFmtId="0" fontId="5" fillId="3" borderId="232" xfId="0" applyFont="1" applyFill="1" applyBorder="1" applyAlignment="1" applyProtection="1">
      <alignment horizontal="center" vertical="center" wrapText="1"/>
      <protection locked="0"/>
    </xf>
    <xf numFmtId="0" fontId="9" fillId="6" borderId="12" xfId="0" applyFont="1" applyFill="1" applyBorder="1" applyAlignment="1" applyProtection="1">
      <alignment horizontal="center" vertical="center" wrapText="1"/>
      <protection locked="0"/>
    </xf>
    <xf numFmtId="0" fontId="9" fillId="6" borderId="11" xfId="0" applyFont="1" applyFill="1" applyBorder="1" applyAlignment="1" applyProtection="1">
      <alignment horizontal="center" vertical="center" wrapText="1"/>
      <protection locked="0"/>
    </xf>
    <xf numFmtId="0" fontId="9" fillId="6" borderId="10" xfId="0" applyFont="1" applyFill="1" applyBorder="1" applyAlignment="1" applyProtection="1">
      <alignment horizontal="center" vertical="center" wrapText="1"/>
      <protection locked="0"/>
    </xf>
    <xf numFmtId="0" fontId="8" fillId="5" borderId="14"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5" borderId="11" xfId="0" applyFont="1" applyFill="1" applyBorder="1" applyAlignment="1" applyProtection="1">
      <alignment horizontal="center" vertical="center"/>
      <protection locked="0"/>
    </xf>
    <xf numFmtId="0" fontId="8" fillId="5" borderId="15" xfId="0" applyFont="1" applyFill="1" applyBorder="1" applyAlignment="1" applyProtection="1">
      <alignment horizontal="center" vertical="center"/>
      <protection locked="0"/>
    </xf>
    <xf numFmtId="0" fontId="6" fillId="4" borderId="150" xfId="0" applyFont="1" applyFill="1" applyBorder="1" applyAlignment="1">
      <alignment horizontal="center" vertical="center" wrapText="1"/>
    </xf>
    <xf numFmtId="0" fontId="15" fillId="7" borderId="31" xfId="0" applyFont="1" applyFill="1" applyBorder="1" applyAlignment="1" applyProtection="1">
      <alignment horizontal="left" vertical="center" wrapText="1"/>
      <protection locked="0"/>
    </xf>
    <xf numFmtId="0" fontId="15" fillId="7" borderId="52" xfId="0" applyFont="1" applyFill="1" applyBorder="1" applyAlignment="1" applyProtection="1">
      <alignment horizontal="left" vertical="center" wrapText="1"/>
      <protection locked="0"/>
    </xf>
  </cellXfs>
  <cellStyles count="6">
    <cellStyle name="Hyperlink" xfId="5" builtinId="8"/>
    <cellStyle name="Neutral" xfId="1" builtinId="28"/>
    <cellStyle name="Normal" xfId="0" builtinId="0"/>
    <cellStyle name="Normal 2" xfId="2" xr:uid="{00000000-0005-0000-0000-000003000000}"/>
    <cellStyle name="Normal 2 2" xfId="3" xr:uid="{00000000-0005-0000-0000-000004000000}"/>
    <cellStyle name="Normal 2 3" xfId="4" xr:uid="{00000000-0005-0000-0000-000005000000}"/>
  </cellStyles>
  <dxfs count="0"/>
  <tableStyles count="0" defaultTableStyle="TableStyleMedium2" defaultPivotStyle="PivotStyleLight16"/>
  <colors>
    <mruColors>
      <color rgb="FF444472"/>
      <color rgb="FF215967"/>
      <color rgb="FFC0DFB1"/>
      <color rgb="FFCDE3C4"/>
      <color rgb="FFDCE6F1"/>
      <color rgb="FFB7D4F0"/>
      <color rgb="FFF2F2F2"/>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microsoft.com/office/2006/relationships/vbaProject" Target="vbaProject.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checked="Checked" firstButton="1" fmlaLink="$H$68"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checked="Checked" firstButton="1" fmlaLink="$H$69"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firstButton="1" fmlaLink="$H$70"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H$63" lockText="1" noThreeD="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Radio" checked="Checked" firstButton="1" fmlaLink="TypeFundRate"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checked="Checked" firstButton="1" fmlaLink="TypeCostD6"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checked="Checked" firstButton="1" fmlaLink="$H$65"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firstButton="1" fmlaLink="$H$67"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10</xdr:row>
      <xdr:rowOff>571499</xdr:rowOff>
    </xdr:from>
    <xdr:to>
      <xdr:col>0</xdr:col>
      <xdr:colOff>3362721</xdr:colOff>
      <xdr:row>11</xdr:row>
      <xdr:rowOff>55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3875" y="5369718"/>
          <a:ext cx="2838846" cy="400106"/>
        </a:xfrm>
        <a:prstGeom prst="rect">
          <a:avLst/>
        </a:prstGeom>
      </xdr:spPr>
    </xdr:pic>
    <xdr:clientData/>
  </xdr:twoCellAnchor>
  <xdr:twoCellAnchor editAs="oneCell">
    <xdr:from>
      <xdr:col>0</xdr:col>
      <xdr:colOff>416719</xdr:colOff>
      <xdr:row>13</xdr:row>
      <xdr:rowOff>404813</xdr:rowOff>
    </xdr:from>
    <xdr:to>
      <xdr:col>0</xdr:col>
      <xdr:colOff>3789040</xdr:colOff>
      <xdr:row>14</xdr:row>
      <xdr:rowOff>2440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16719" y="6619876"/>
          <a:ext cx="3372321" cy="4191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1</xdr:row>
          <xdr:rowOff>171450</xdr:rowOff>
        </xdr:from>
        <xdr:to>
          <xdr:col>1</xdr:col>
          <xdr:colOff>438150</xdr:colOff>
          <xdr:row>5</xdr:row>
          <xdr:rowOff>295275</xdr:rowOff>
        </xdr:to>
        <xdr:sp macro="" textlink="">
          <xdr:nvSpPr>
            <xdr:cNvPr id="7189" name="Button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de-AT" sz="1100" b="1" i="0" u="none" strike="noStrike" baseline="0">
                  <a:solidFill>
                    <a:srgbClr val="FF0000"/>
                  </a:solidFill>
                  <a:latin typeface="Calibri"/>
                  <a:cs typeface="Calibri"/>
                </a:rPr>
                <a:t>Unprotect All Sheets (Configuration)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62</xdr:row>
          <xdr:rowOff>95250</xdr:rowOff>
        </xdr:from>
        <xdr:to>
          <xdr:col>2</xdr:col>
          <xdr:colOff>590550</xdr:colOff>
          <xdr:row>62</xdr:row>
          <xdr:rowOff>314325</xdr:rowOff>
        </xdr:to>
        <xdr:sp macro="" textlink="">
          <xdr:nvSpPr>
            <xdr:cNvPr id="7219" name="Option Button 51" hidden="1">
              <a:extLst>
                <a:ext uri="{63B3BB69-23CF-44E3-9099-C40C66FF867C}">
                  <a14:compatExt spid="_x0000_s7219"/>
                </a:ext>
                <a:ext uri="{FF2B5EF4-FFF2-40B4-BE49-F238E27FC236}">
                  <a16:creationId xmlns:a16="http://schemas.microsoft.com/office/drawing/2014/main" id="{00000000-0008-0000-01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62</xdr:row>
          <xdr:rowOff>85725</xdr:rowOff>
        </xdr:from>
        <xdr:to>
          <xdr:col>3</xdr:col>
          <xdr:colOff>523875</xdr:colOff>
          <xdr:row>62</xdr:row>
          <xdr:rowOff>304800</xdr:rowOff>
        </xdr:to>
        <xdr:sp macro="" textlink="">
          <xdr:nvSpPr>
            <xdr:cNvPr id="7220" name="Option Button 52" hidden="1">
              <a:extLst>
                <a:ext uri="{63B3BB69-23CF-44E3-9099-C40C66FF867C}">
                  <a14:compatExt spid="_x0000_s7220"/>
                </a:ext>
                <a:ext uri="{FF2B5EF4-FFF2-40B4-BE49-F238E27FC236}">
                  <a16:creationId xmlns:a16="http://schemas.microsoft.com/office/drawing/2014/main" id="{00000000-0008-0000-01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62</xdr:row>
          <xdr:rowOff>9525</xdr:rowOff>
        </xdr:from>
        <xdr:to>
          <xdr:col>4</xdr:col>
          <xdr:colOff>9525</xdr:colOff>
          <xdr:row>63</xdr:row>
          <xdr:rowOff>0</xdr:rowOff>
        </xdr:to>
        <xdr:sp macro="" textlink="">
          <xdr:nvSpPr>
            <xdr:cNvPr id="7221" name="Group Box 53" hidden="1">
              <a:extLst>
                <a:ext uri="{63B3BB69-23CF-44E3-9099-C40C66FF867C}">
                  <a14:compatExt spid="_x0000_s7221"/>
                </a:ext>
                <a:ext uri="{FF2B5EF4-FFF2-40B4-BE49-F238E27FC236}">
                  <a16:creationId xmlns:a16="http://schemas.microsoft.com/office/drawing/2014/main" id="{00000000-0008-0000-0100-00003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64</xdr:row>
          <xdr:rowOff>85725</xdr:rowOff>
        </xdr:from>
        <xdr:to>
          <xdr:col>2</xdr:col>
          <xdr:colOff>704850</xdr:colOff>
          <xdr:row>64</xdr:row>
          <xdr:rowOff>304800</xdr:rowOff>
        </xdr:to>
        <xdr:sp macro="" textlink="">
          <xdr:nvSpPr>
            <xdr:cNvPr id="7222" name="Option Button 54" hidden="1">
              <a:extLst>
                <a:ext uri="{63B3BB69-23CF-44E3-9099-C40C66FF867C}">
                  <a14:compatExt spid="_x0000_s7222"/>
                </a:ext>
                <a:ext uri="{FF2B5EF4-FFF2-40B4-BE49-F238E27FC236}">
                  <a16:creationId xmlns:a16="http://schemas.microsoft.com/office/drawing/2014/main" id="{00000000-0008-0000-01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64</xdr:row>
          <xdr:rowOff>76200</xdr:rowOff>
        </xdr:from>
        <xdr:to>
          <xdr:col>3</xdr:col>
          <xdr:colOff>619125</xdr:colOff>
          <xdr:row>64</xdr:row>
          <xdr:rowOff>304800</xdr:rowOff>
        </xdr:to>
        <xdr:sp macro="" textlink="">
          <xdr:nvSpPr>
            <xdr:cNvPr id="7223" name="Option Button 55" hidden="1">
              <a:extLst>
                <a:ext uri="{63B3BB69-23CF-44E3-9099-C40C66FF867C}">
                  <a14:compatExt spid="_x0000_s7223"/>
                </a:ext>
                <a:ext uri="{FF2B5EF4-FFF2-40B4-BE49-F238E27FC236}">
                  <a16:creationId xmlns:a16="http://schemas.microsoft.com/office/drawing/2014/main" id="{00000000-0008-0000-01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64</xdr:row>
          <xdr:rowOff>0</xdr:rowOff>
        </xdr:from>
        <xdr:to>
          <xdr:col>6</xdr:col>
          <xdr:colOff>9525</xdr:colOff>
          <xdr:row>65</xdr:row>
          <xdr:rowOff>0</xdr:rowOff>
        </xdr:to>
        <xdr:sp macro="" textlink="">
          <xdr:nvSpPr>
            <xdr:cNvPr id="7225" name="Group Box 57" hidden="1">
              <a:extLst>
                <a:ext uri="{63B3BB69-23CF-44E3-9099-C40C66FF867C}">
                  <a14:compatExt spid="_x0000_s7225"/>
                </a:ext>
                <a:ext uri="{FF2B5EF4-FFF2-40B4-BE49-F238E27FC236}">
                  <a16:creationId xmlns:a16="http://schemas.microsoft.com/office/drawing/2014/main" id="{00000000-0008-0000-0100-000039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66</xdr:row>
          <xdr:rowOff>76200</xdr:rowOff>
        </xdr:from>
        <xdr:to>
          <xdr:col>2</xdr:col>
          <xdr:colOff>704850</xdr:colOff>
          <xdr:row>66</xdr:row>
          <xdr:rowOff>304800</xdr:rowOff>
        </xdr:to>
        <xdr:sp macro="" textlink="">
          <xdr:nvSpPr>
            <xdr:cNvPr id="7226" name="Option Button 58" hidden="1">
              <a:extLst>
                <a:ext uri="{63B3BB69-23CF-44E3-9099-C40C66FF867C}">
                  <a14:compatExt spid="_x0000_s7226"/>
                </a:ext>
                <a:ext uri="{FF2B5EF4-FFF2-40B4-BE49-F238E27FC236}">
                  <a16:creationId xmlns:a16="http://schemas.microsoft.com/office/drawing/2014/main" id="{00000000-0008-0000-01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66</xdr:row>
          <xdr:rowOff>76200</xdr:rowOff>
        </xdr:from>
        <xdr:to>
          <xdr:col>3</xdr:col>
          <xdr:colOff>581025</xdr:colOff>
          <xdr:row>66</xdr:row>
          <xdr:rowOff>295275</xdr:rowOff>
        </xdr:to>
        <xdr:sp macro="" textlink="">
          <xdr:nvSpPr>
            <xdr:cNvPr id="7227" name="Option Button 59" hidden="1">
              <a:extLst>
                <a:ext uri="{63B3BB69-23CF-44E3-9099-C40C66FF867C}">
                  <a14:compatExt spid="_x0000_s7227"/>
                </a:ext>
                <a:ext uri="{FF2B5EF4-FFF2-40B4-BE49-F238E27FC236}">
                  <a16:creationId xmlns:a16="http://schemas.microsoft.com/office/drawing/2014/main" id="{00000000-0008-0000-01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66</xdr:row>
          <xdr:rowOff>9525</xdr:rowOff>
        </xdr:from>
        <xdr:to>
          <xdr:col>4</xdr:col>
          <xdr:colOff>9525</xdr:colOff>
          <xdr:row>67</xdr:row>
          <xdr:rowOff>0</xdr:rowOff>
        </xdr:to>
        <xdr:sp macro="" textlink="">
          <xdr:nvSpPr>
            <xdr:cNvPr id="7228" name="Group Box 60"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67</xdr:row>
          <xdr:rowOff>85725</xdr:rowOff>
        </xdr:from>
        <xdr:to>
          <xdr:col>2</xdr:col>
          <xdr:colOff>742950</xdr:colOff>
          <xdr:row>67</xdr:row>
          <xdr:rowOff>304800</xdr:rowOff>
        </xdr:to>
        <xdr:sp macro="" textlink="">
          <xdr:nvSpPr>
            <xdr:cNvPr id="7229" name="Option Button 61"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67</xdr:row>
          <xdr:rowOff>76200</xdr:rowOff>
        </xdr:from>
        <xdr:to>
          <xdr:col>3</xdr:col>
          <xdr:colOff>600075</xdr:colOff>
          <xdr:row>67</xdr:row>
          <xdr:rowOff>304800</xdr:rowOff>
        </xdr:to>
        <xdr:sp macro="" textlink="">
          <xdr:nvSpPr>
            <xdr:cNvPr id="7230" name="Option Button 62"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67</xdr:row>
          <xdr:rowOff>9525</xdr:rowOff>
        </xdr:from>
        <xdr:to>
          <xdr:col>4</xdr:col>
          <xdr:colOff>9525</xdr:colOff>
          <xdr:row>68</xdr:row>
          <xdr:rowOff>9525</xdr:rowOff>
        </xdr:to>
        <xdr:sp macro="" textlink="">
          <xdr:nvSpPr>
            <xdr:cNvPr id="7231" name="Group Box 63"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68</xdr:row>
          <xdr:rowOff>76200</xdr:rowOff>
        </xdr:from>
        <xdr:to>
          <xdr:col>3</xdr:col>
          <xdr:colOff>0</xdr:colOff>
          <xdr:row>68</xdr:row>
          <xdr:rowOff>295275</xdr:rowOff>
        </xdr:to>
        <xdr:sp macro="" textlink="">
          <xdr:nvSpPr>
            <xdr:cNvPr id="7232" name="Option Button 64"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68</xdr:row>
          <xdr:rowOff>76200</xdr:rowOff>
        </xdr:from>
        <xdr:to>
          <xdr:col>3</xdr:col>
          <xdr:colOff>523875</xdr:colOff>
          <xdr:row>68</xdr:row>
          <xdr:rowOff>304800</xdr:rowOff>
        </xdr:to>
        <xdr:sp macro="" textlink="">
          <xdr:nvSpPr>
            <xdr:cNvPr id="7233" name="Option Button 65" hidden="1">
              <a:extLst>
                <a:ext uri="{63B3BB69-23CF-44E3-9099-C40C66FF867C}">
                  <a14:compatExt spid="_x0000_s7233"/>
                </a:ext>
                <a:ext uri="{FF2B5EF4-FFF2-40B4-BE49-F238E27FC236}">
                  <a16:creationId xmlns:a16="http://schemas.microsoft.com/office/drawing/2014/main" id="{00000000-0008-0000-01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68</xdr:row>
          <xdr:rowOff>19050</xdr:rowOff>
        </xdr:from>
        <xdr:to>
          <xdr:col>4</xdr:col>
          <xdr:colOff>9525</xdr:colOff>
          <xdr:row>69</xdr:row>
          <xdr:rowOff>0</xdr:rowOff>
        </xdr:to>
        <xdr:sp macro="" textlink="">
          <xdr:nvSpPr>
            <xdr:cNvPr id="7236" name="Group Box 68" hidden="1">
              <a:extLst>
                <a:ext uri="{63B3BB69-23CF-44E3-9099-C40C66FF867C}">
                  <a14:compatExt spid="_x0000_s7236"/>
                </a:ext>
                <a:ext uri="{FF2B5EF4-FFF2-40B4-BE49-F238E27FC236}">
                  <a16:creationId xmlns:a16="http://schemas.microsoft.com/office/drawing/2014/main" id="{00000000-0008-0000-0100-00004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69</xdr:row>
          <xdr:rowOff>57150</xdr:rowOff>
        </xdr:from>
        <xdr:to>
          <xdr:col>2</xdr:col>
          <xdr:colOff>638175</xdr:colOff>
          <xdr:row>69</xdr:row>
          <xdr:rowOff>295275</xdr:rowOff>
        </xdr:to>
        <xdr:sp macro="" textlink="">
          <xdr:nvSpPr>
            <xdr:cNvPr id="7237" name="Option Button 69" hidden="1">
              <a:extLst>
                <a:ext uri="{63B3BB69-23CF-44E3-9099-C40C66FF867C}">
                  <a14:compatExt spid="_x0000_s7237"/>
                </a:ext>
                <a:ext uri="{FF2B5EF4-FFF2-40B4-BE49-F238E27FC236}">
                  <a16:creationId xmlns:a16="http://schemas.microsoft.com/office/drawing/2014/main" id="{00000000-0008-0000-01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69</xdr:row>
          <xdr:rowOff>76200</xdr:rowOff>
        </xdr:from>
        <xdr:to>
          <xdr:col>3</xdr:col>
          <xdr:colOff>619125</xdr:colOff>
          <xdr:row>69</xdr:row>
          <xdr:rowOff>285750</xdr:rowOff>
        </xdr:to>
        <xdr:sp macro="" textlink="">
          <xdr:nvSpPr>
            <xdr:cNvPr id="7238" name="Option Button 70" hidden="1">
              <a:extLst>
                <a:ext uri="{63B3BB69-23CF-44E3-9099-C40C66FF867C}">
                  <a14:compatExt spid="_x0000_s7238"/>
                </a:ext>
                <a:ext uri="{FF2B5EF4-FFF2-40B4-BE49-F238E27FC236}">
                  <a16:creationId xmlns:a16="http://schemas.microsoft.com/office/drawing/2014/main" id="{00000000-0008-0000-01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69</xdr:row>
          <xdr:rowOff>9525</xdr:rowOff>
        </xdr:from>
        <xdr:to>
          <xdr:col>4</xdr:col>
          <xdr:colOff>9525</xdr:colOff>
          <xdr:row>70</xdr:row>
          <xdr:rowOff>0</xdr:rowOff>
        </xdr:to>
        <xdr:sp macro="" textlink="">
          <xdr:nvSpPr>
            <xdr:cNvPr id="7239" name="Group Box 71" hidden="1">
              <a:extLst>
                <a:ext uri="{63B3BB69-23CF-44E3-9099-C40C66FF867C}">
                  <a14:compatExt spid="_x0000_s7239"/>
                </a:ext>
                <a:ext uri="{FF2B5EF4-FFF2-40B4-BE49-F238E27FC236}">
                  <a16:creationId xmlns:a16="http://schemas.microsoft.com/office/drawing/2014/main" id="{00000000-0008-0000-0100-000047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762000</xdr:colOff>
          <xdr:row>1</xdr:row>
          <xdr:rowOff>180975</xdr:rowOff>
        </xdr:from>
        <xdr:to>
          <xdr:col>7</xdr:col>
          <xdr:colOff>619125</xdr:colOff>
          <xdr:row>5</xdr:row>
          <xdr:rowOff>295275</xdr:rowOff>
        </xdr:to>
        <xdr:sp macro="" textlink="">
          <xdr:nvSpPr>
            <xdr:cNvPr id="7240" name="Button 72" hidden="1">
              <a:extLst>
                <a:ext uri="{63B3BB69-23CF-44E3-9099-C40C66FF867C}">
                  <a14:compatExt spid="_x0000_s7240"/>
                </a:ext>
                <a:ext uri="{FF2B5EF4-FFF2-40B4-BE49-F238E27FC236}">
                  <a16:creationId xmlns:a16="http://schemas.microsoft.com/office/drawing/2014/main" id="{00000000-0008-0000-0100-0000481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de-AT" sz="1100" b="1" i="0" u="none" strike="noStrike" baseline="0">
                  <a:solidFill>
                    <a:srgbClr val="FF0000"/>
                  </a:solidFill>
                  <a:latin typeface="Calibri"/>
                  <a:cs typeface="Calibri"/>
                </a:rPr>
                <a:t>Save &amp; Update Detailed Budget Table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74</xdr:row>
          <xdr:rowOff>19050</xdr:rowOff>
        </xdr:from>
        <xdr:to>
          <xdr:col>1</xdr:col>
          <xdr:colOff>809625</xdr:colOff>
          <xdr:row>74</xdr:row>
          <xdr:rowOff>304800</xdr:rowOff>
        </xdr:to>
        <xdr:sp macro="" textlink="">
          <xdr:nvSpPr>
            <xdr:cNvPr id="7243" name="Option Button 75" hidden="1">
              <a:extLst>
                <a:ext uri="{63B3BB69-23CF-44E3-9099-C40C66FF867C}">
                  <a14:compatExt spid="_x0000_s7243"/>
                </a:ext>
                <a:ext uri="{FF2B5EF4-FFF2-40B4-BE49-F238E27FC236}">
                  <a16:creationId xmlns:a16="http://schemas.microsoft.com/office/drawing/2014/main" id="{00000000-0008-0000-01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75</xdr:row>
          <xdr:rowOff>19050</xdr:rowOff>
        </xdr:from>
        <xdr:to>
          <xdr:col>1</xdr:col>
          <xdr:colOff>809625</xdr:colOff>
          <xdr:row>75</xdr:row>
          <xdr:rowOff>304800</xdr:rowOff>
        </xdr:to>
        <xdr:sp macro="" textlink="">
          <xdr:nvSpPr>
            <xdr:cNvPr id="7244" name="Option Button 76" hidden="1">
              <a:extLst>
                <a:ext uri="{63B3BB69-23CF-44E3-9099-C40C66FF867C}">
                  <a14:compatExt spid="_x0000_s7244"/>
                </a:ext>
                <a:ext uri="{FF2B5EF4-FFF2-40B4-BE49-F238E27FC236}">
                  <a16:creationId xmlns:a16="http://schemas.microsoft.com/office/drawing/2014/main" id="{00000000-0008-0000-01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74</xdr:row>
          <xdr:rowOff>0</xdr:rowOff>
        </xdr:from>
        <xdr:to>
          <xdr:col>1</xdr:col>
          <xdr:colOff>552450</xdr:colOff>
          <xdr:row>92</xdr:row>
          <xdr:rowOff>9525</xdr:rowOff>
        </xdr:to>
        <xdr:sp macro="" textlink="">
          <xdr:nvSpPr>
            <xdr:cNvPr id="7245" name="Group Box 77" hidden="1">
              <a:extLst>
                <a:ext uri="{63B3BB69-23CF-44E3-9099-C40C66FF867C}">
                  <a14:compatExt spid="_x0000_s7245"/>
                </a:ext>
                <a:ext uri="{FF2B5EF4-FFF2-40B4-BE49-F238E27FC236}">
                  <a16:creationId xmlns:a16="http://schemas.microsoft.com/office/drawing/2014/main" id="{00000000-0008-0000-0100-00004D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64</xdr:row>
          <xdr:rowOff>66675</xdr:rowOff>
        </xdr:from>
        <xdr:to>
          <xdr:col>5</xdr:col>
          <xdr:colOff>333375</xdr:colOff>
          <xdr:row>64</xdr:row>
          <xdr:rowOff>285750</xdr:rowOff>
        </xdr:to>
        <xdr:sp macro="" textlink="">
          <xdr:nvSpPr>
            <xdr:cNvPr id="7246" name="Option Button 78" hidden="1">
              <a:extLst>
                <a:ext uri="{63B3BB69-23CF-44E3-9099-C40C66FF867C}">
                  <a14:compatExt spid="_x0000_s7246"/>
                </a:ext>
                <a:ext uri="{FF2B5EF4-FFF2-40B4-BE49-F238E27FC236}">
                  <a16:creationId xmlns:a16="http://schemas.microsoft.com/office/drawing/2014/main" id="{00000000-0008-0000-01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70</xdr:row>
          <xdr:rowOff>9525</xdr:rowOff>
        </xdr:from>
        <xdr:to>
          <xdr:col>4</xdr:col>
          <xdr:colOff>9525</xdr:colOff>
          <xdr:row>71</xdr:row>
          <xdr:rowOff>0</xdr:rowOff>
        </xdr:to>
        <xdr:sp macro="" textlink="">
          <xdr:nvSpPr>
            <xdr:cNvPr id="7249" name="Group Box 81" hidden="1">
              <a:extLst>
                <a:ext uri="{63B3BB69-23CF-44E3-9099-C40C66FF867C}">
                  <a14:compatExt spid="_x0000_s7249"/>
                </a:ext>
                <a:ext uri="{FF2B5EF4-FFF2-40B4-BE49-F238E27FC236}">
                  <a16:creationId xmlns:a16="http://schemas.microsoft.com/office/drawing/2014/main" id="{00000000-0008-0000-0100-00005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70</xdr:row>
          <xdr:rowOff>76200</xdr:rowOff>
        </xdr:from>
        <xdr:to>
          <xdr:col>2</xdr:col>
          <xdr:colOff>733425</xdr:colOff>
          <xdr:row>70</xdr:row>
          <xdr:rowOff>304800</xdr:rowOff>
        </xdr:to>
        <xdr:sp macro="" textlink="">
          <xdr:nvSpPr>
            <xdr:cNvPr id="7250" name="Option Button 82" hidden="1">
              <a:extLst>
                <a:ext uri="{63B3BB69-23CF-44E3-9099-C40C66FF867C}">
                  <a14:compatExt spid="_x0000_s7250"/>
                </a:ext>
                <a:ext uri="{FF2B5EF4-FFF2-40B4-BE49-F238E27FC236}">
                  <a16:creationId xmlns:a16="http://schemas.microsoft.com/office/drawing/2014/main" id="{00000000-0008-0000-01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70</xdr:row>
          <xdr:rowOff>57150</xdr:rowOff>
        </xdr:from>
        <xdr:to>
          <xdr:col>3</xdr:col>
          <xdr:colOff>685800</xdr:colOff>
          <xdr:row>70</xdr:row>
          <xdr:rowOff>285750</xdr:rowOff>
        </xdr:to>
        <xdr:sp macro="" textlink="">
          <xdr:nvSpPr>
            <xdr:cNvPr id="7251" name="Option Button 83" hidden="1">
              <a:extLst>
                <a:ext uri="{63B3BB69-23CF-44E3-9099-C40C66FF867C}">
                  <a14:compatExt spid="_x0000_s7251"/>
                </a:ext>
                <a:ext uri="{FF2B5EF4-FFF2-40B4-BE49-F238E27FC236}">
                  <a16:creationId xmlns:a16="http://schemas.microsoft.com/office/drawing/2014/main" id="{00000000-0008-0000-01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69</xdr:row>
          <xdr:rowOff>361950</xdr:rowOff>
        </xdr:from>
        <xdr:to>
          <xdr:col>4</xdr:col>
          <xdr:colOff>9525</xdr:colOff>
          <xdr:row>71</xdr:row>
          <xdr:rowOff>0</xdr:rowOff>
        </xdr:to>
        <xdr:sp macro="" textlink="">
          <xdr:nvSpPr>
            <xdr:cNvPr id="7252" name="Group Box 84" hidden="1">
              <a:extLst>
                <a:ext uri="{63B3BB69-23CF-44E3-9099-C40C66FF867C}">
                  <a14:compatExt spid="_x0000_s7252"/>
                </a:ext>
                <a:ext uri="{FF2B5EF4-FFF2-40B4-BE49-F238E27FC236}">
                  <a16:creationId xmlns:a16="http://schemas.microsoft.com/office/drawing/2014/main" id="{00000000-0008-0000-0100-00005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119442</xdr:colOff>
      <xdr:row>36</xdr:row>
      <xdr:rowOff>127000</xdr:rowOff>
    </xdr:from>
    <xdr:to>
      <xdr:col>0</xdr:col>
      <xdr:colOff>4818061</xdr:colOff>
      <xdr:row>45</xdr:row>
      <xdr:rowOff>15875</xdr:rowOff>
    </xdr:to>
    <xdr:pic>
      <xdr:nvPicPr>
        <xdr:cNvPr id="5" name="Picture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442" y="11723688"/>
          <a:ext cx="4698619" cy="13890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369094</xdr:colOff>
      <xdr:row>6</xdr:row>
      <xdr:rowOff>285751</xdr:rowOff>
    </xdr:from>
    <xdr:to>
      <xdr:col>0</xdr:col>
      <xdr:colOff>3705225</xdr:colOff>
      <xdr:row>13</xdr:row>
      <xdr:rowOff>295952</xdr:rowOff>
    </xdr:to>
    <xdr:pic>
      <xdr:nvPicPr>
        <xdr:cNvPr id="4" name="Picture 3" descr="image00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9094" y="3440907"/>
          <a:ext cx="3336131" cy="25938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152400</xdr:colOff>
          <xdr:row>54</xdr:row>
          <xdr:rowOff>9525</xdr:rowOff>
        </xdr:from>
        <xdr:to>
          <xdr:col>0</xdr:col>
          <xdr:colOff>2162175</xdr:colOff>
          <xdr:row>55</xdr:row>
          <xdr:rowOff>152400</xdr:rowOff>
        </xdr:to>
        <xdr:sp macro="" textlink="">
          <xdr:nvSpPr>
            <xdr:cNvPr id="8193" name="Button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de-AT" sz="1100" b="1" i="1" u="none" strike="noStrike" baseline="0">
                  <a:solidFill>
                    <a:srgbClr val="FF0000"/>
                  </a:solidFill>
                  <a:latin typeface="Calibri"/>
                  <a:cs typeface="Calibri"/>
                </a:rPr>
                <a:t>Unprotect all sheets</a:t>
              </a:r>
            </a:p>
          </xdr:txBody>
        </xdr:sp>
        <xdr:clientData fPrintsWithSheet="0"/>
      </xdr:twoCellAnchor>
    </mc:Choice>
    <mc:Fallback/>
  </mc:AlternateContent>
  <xdr:twoCellAnchor editAs="oneCell">
    <xdr:from>
      <xdr:col>0</xdr:col>
      <xdr:colOff>333375</xdr:colOff>
      <xdr:row>27</xdr:row>
      <xdr:rowOff>250031</xdr:rowOff>
    </xdr:from>
    <xdr:to>
      <xdr:col>0</xdr:col>
      <xdr:colOff>5372803</xdr:colOff>
      <xdr:row>27</xdr:row>
      <xdr:rowOff>678716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33375" y="10846594"/>
          <a:ext cx="5039428" cy="428685"/>
        </a:xfrm>
        <a:prstGeom prst="rect">
          <a:avLst/>
        </a:prstGeom>
      </xdr:spPr>
    </xdr:pic>
    <xdr:clientData/>
  </xdr:twoCellAnchor>
  <xdr:twoCellAnchor editAs="oneCell">
    <xdr:from>
      <xdr:col>0</xdr:col>
      <xdr:colOff>357188</xdr:colOff>
      <xdr:row>28</xdr:row>
      <xdr:rowOff>238125</xdr:rowOff>
    </xdr:from>
    <xdr:to>
      <xdr:col>0</xdr:col>
      <xdr:colOff>2252928</xdr:colOff>
      <xdr:row>28</xdr:row>
      <xdr:rowOff>1324127</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57188" y="11656219"/>
          <a:ext cx="1895740" cy="10860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600075</xdr:colOff>
          <xdr:row>12</xdr:row>
          <xdr:rowOff>9525</xdr:rowOff>
        </xdr:from>
        <xdr:to>
          <xdr:col>1</xdr:col>
          <xdr:colOff>1647825</xdr:colOff>
          <xdr:row>14</xdr:row>
          <xdr:rowOff>104775</xdr:rowOff>
        </xdr:to>
        <xdr:sp macro="" textlink="">
          <xdr:nvSpPr>
            <xdr:cNvPr id="1025" name="btnAdd" hidden="1">
              <a:extLst>
                <a:ext uri="{63B3BB69-23CF-44E3-9099-C40C66FF867C}">
                  <a14:compatExt spid="_x0000_s1025"/>
                </a:ext>
                <a:ext uri="{FF2B5EF4-FFF2-40B4-BE49-F238E27FC236}">
                  <a16:creationId xmlns:a16="http://schemas.microsoft.com/office/drawing/2014/main" id="{00000000-0008-0000-0400-0000010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de-AT" sz="1000" b="1" i="0" u="none" strike="noStrike" baseline="0">
                  <a:solidFill>
                    <a:srgbClr val="FF0000"/>
                  </a:solidFill>
                  <a:latin typeface="Verdana"/>
                  <a:ea typeface="Verdana"/>
                </a:rPr>
                <a:t>Add a new WP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12</xdr:row>
          <xdr:rowOff>66675</xdr:rowOff>
        </xdr:from>
        <xdr:to>
          <xdr:col>4</xdr:col>
          <xdr:colOff>57150</xdr:colOff>
          <xdr:row>14</xdr:row>
          <xdr:rowOff>133350</xdr:rowOff>
        </xdr:to>
        <xdr:sp macro="" textlink="">
          <xdr:nvSpPr>
            <xdr:cNvPr id="1026" name="btnWPDel" hidden="1">
              <a:extLst>
                <a:ext uri="{63B3BB69-23CF-44E3-9099-C40C66FF867C}">
                  <a14:compatExt spid="_x0000_s1026"/>
                </a:ext>
                <a:ext uri="{FF2B5EF4-FFF2-40B4-BE49-F238E27FC236}">
                  <a16:creationId xmlns:a16="http://schemas.microsoft.com/office/drawing/2014/main" id="{00000000-0008-0000-0400-0000020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de-AT" sz="1000" b="1" i="0" u="none" strike="noStrike" baseline="0">
                  <a:solidFill>
                    <a:srgbClr val="FF0000"/>
                  </a:solidFill>
                  <a:latin typeface="Verdana"/>
                  <a:ea typeface="Verdana"/>
                </a:rPr>
                <a:t>Update Detailed Budget Table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16</xdr:row>
          <xdr:rowOff>0</xdr:rowOff>
        </xdr:from>
        <xdr:to>
          <xdr:col>4</xdr:col>
          <xdr:colOff>714375</xdr:colOff>
          <xdr:row>16</xdr:row>
          <xdr:rowOff>219075</xdr:rowOff>
        </xdr:to>
        <xdr:sp macro="" textlink="">
          <xdr:nvSpPr>
            <xdr:cNvPr id="1027" name="chkDel1"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17</xdr:row>
          <xdr:rowOff>0</xdr:rowOff>
        </xdr:from>
        <xdr:to>
          <xdr:col>4</xdr:col>
          <xdr:colOff>714375</xdr:colOff>
          <xdr:row>17</xdr:row>
          <xdr:rowOff>219075</xdr:rowOff>
        </xdr:to>
        <xdr:sp macro="" textlink="">
          <xdr:nvSpPr>
            <xdr:cNvPr id="1028" name="chkDel2"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18</xdr:row>
          <xdr:rowOff>0</xdr:rowOff>
        </xdr:from>
        <xdr:to>
          <xdr:col>4</xdr:col>
          <xdr:colOff>676275</xdr:colOff>
          <xdr:row>19</xdr:row>
          <xdr:rowOff>47625</xdr:rowOff>
        </xdr:to>
        <xdr:sp macro="" textlink="">
          <xdr:nvSpPr>
            <xdr:cNvPr id="1029" name="chkDel3" hidden="1">
              <a:extLst>
                <a:ext uri="{63B3BB69-23CF-44E3-9099-C40C66FF867C}">
                  <a14:compatExt spid="_x0000_s1029"/>
                </a:ext>
                <a:ext uri="{FF2B5EF4-FFF2-40B4-BE49-F238E27FC236}">
                  <a16:creationId xmlns:a16="http://schemas.microsoft.com/office/drawing/2014/main" id="{00000000-0008-0000-0400-00000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19</xdr:row>
          <xdr:rowOff>0</xdr:rowOff>
        </xdr:from>
        <xdr:to>
          <xdr:col>4</xdr:col>
          <xdr:colOff>676275</xdr:colOff>
          <xdr:row>19</xdr:row>
          <xdr:rowOff>219075</xdr:rowOff>
        </xdr:to>
        <xdr:sp macro="" textlink="">
          <xdr:nvSpPr>
            <xdr:cNvPr id="1030" name="chkDel4" hidden="1">
              <a:extLst>
                <a:ext uri="{63B3BB69-23CF-44E3-9099-C40C66FF867C}">
                  <a14:compatExt spid="_x0000_s1030"/>
                </a:ext>
                <a:ext uri="{FF2B5EF4-FFF2-40B4-BE49-F238E27FC236}">
                  <a16:creationId xmlns:a16="http://schemas.microsoft.com/office/drawing/2014/main" id="{00000000-0008-0000-0400-00000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20</xdr:row>
          <xdr:rowOff>0</xdr:rowOff>
        </xdr:from>
        <xdr:to>
          <xdr:col>4</xdr:col>
          <xdr:colOff>676275</xdr:colOff>
          <xdr:row>20</xdr:row>
          <xdr:rowOff>219075</xdr:rowOff>
        </xdr:to>
        <xdr:sp macro="" textlink="">
          <xdr:nvSpPr>
            <xdr:cNvPr id="1031" name="chkDel5" hidden="1">
              <a:extLst>
                <a:ext uri="{63B3BB69-23CF-44E3-9099-C40C66FF867C}">
                  <a14:compatExt spid="_x0000_s1031"/>
                </a:ext>
                <a:ext uri="{FF2B5EF4-FFF2-40B4-BE49-F238E27FC236}">
                  <a16:creationId xmlns:a16="http://schemas.microsoft.com/office/drawing/2014/main" id="{00000000-0008-0000-0400-00000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21</xdr:row>
          <xdr:rowOff>0</xdr:rowOff>
        </xdr:from>
        <xdr:to>
          <xdr:col>4</xdr:col>
          <xdr:colOff>676275</xdr:colOff>
          <xdr:row>21</xdr:row>
          <xdr:rowOff>219075</xdr:rowOff>
        </xdr:to>
        <xdr:sp macro="" textlink="">
          <xdr:nvSpPr>
            <xdr:cNvPr id="1032" name="chkDel6" hidden="1">
              <a:extLst>
                <a:ext uri="{63B3BB69-23CF-44E3-9099-C40C66FF867C}">
                  <a14:compatExt spid="_x0000_s1032"/>
                </a:ext>
                <a:ext uri="{FF2B5EF4-FFF2-40B4-BE49-F238E27FC236}">
                  <a16:creationId xmlns:a16="http://schemas.microsoft.com/office/drawing/2014/main" id="{00000000-0008-0000-0400-00000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352425</xdr:colOff>
          <xdr:row>0</xdr:row>
          <xdr:rowOff>47625</xdr:rowOff>
        </xdr:from>
        <xdr:to>
          <xdr:col>1</xdr:col>
          <xdr:colOff>1724025</xdr:colOff>
          <xdr:row>1</xdr:row>
          <xdr:rowOff>0</xdr:rowOff>
        </xdr:to>
        <xdr:sp macro="" textlink="">
          <xdr:nvSpPr>
            <xdr:cNvPr id="2051" name="AddNewLine" descr="Add New Line"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de-AT" sz="1000" b="1" i="0" u="none" strike="noStrike" baseline="0">
                  <a:solidFill>
                    <a:srgbClr val="FF0000"/>
                  </a:solidFill>
                  <a:latin typeface="Verdana"/>
                  <a:ea typeface="Verdana"/>
                </a:rPr>
                <a:t>Add New Line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790575</xdr:colOff>
          <xdr:row>0</xdr:row>
          <xdr:rowOff>47625</xdr:rowOff>
        </xdr:from>
        <xdr:to>
          <xdr:col>8</xdr:col>
          <xdr:colOff>914400</xdr:colOff>
          <xdr:row>1</xdr:row>
          <xdr:rowOff>0</xdr:rowOff>
        </xdr:to>
        <xdr:sp macro="" textlink="">
          <xdr:nvSpPr>
            <xdr:cNvPr id="2055" name="Button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de-AT" sz="1000" b="1" i="0" u="none" strike="noStrike" baseline="0">
                  <a:solidFill>
                    <a:srgbClr val="FF0000"/>
                  </a:solidFill>
                  <a:latin typeface="Verdana"/>
                  <a:ea typeface="Verdana"/>
                </a:rPr>
                <a:t>Delete Line</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2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4.xml"/><Relationship Id="rId3" Type="http://schemas.openxmlformats.org/officeDocument/2006/relationships/vmlDrawing" Target="../drawings/vmlDrawing3.vml"/><Relationship Id="rId7" Type="http://schemas.openxmlformats.org/officeDocument/2006/relationships/ctrlProp" Target="../ctrlProps/ctrlProp33.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2.xml"/><Relationship Id="rId11" Type="http://schemas.openxmlformats.org/officeDocument/2006/relationships/ctrlProp" Target="../ctrlProps/ctrlProp37.xml"/><Relationship Id="rId5" Type="http://schemas.openxmlformats.org/officeDocument/2006/relationships/ctrlProp" Target="../ctrlProps/ctrlProp31.xml"/><Relationship Id="rId10" Type="http://schemas.openxmlformats.org/officeDocument/2006/relationships/ctrlProp" Target="../ctrlProps/ctrlProp36.xml"/><Relationship Id="rId4" Type="http://schemas.openxmlformats.org/officeDocument/2006/relationships/ctrlProp" Target="../ctrlProps/ctrlProp30.xml"/><Relationship Id="rId9" Type="http://schemas.openxmlformats.org/officeDocument/2006/relationships/ctrlProp" Target="../ctrlProps/ctrlProp3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ctrlProp" Target="../ctrlProps/ctrlProp39.xml"/><Relationship Id="rId4" Type="http://schemas.openxmlformats.org/officeDocument/2006/relationships/ctrlProp" Target="../ctrlProps/ctrlProp3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35"/>
  <sheetViews>
    <sheetView topLeftCell="A13" zoomScale="115" zoomScaleNormal="115" workbookViewId="0">
      <selection activeCell="A21" sqref="A21"/>
    </sheetView>
  </sheetViews>
  <sheetFormatPr defaultRowHeight="15" x14ac:dyDescent="0.25"/>
  <cols>
    <col min="1" max="1" width="142.28515625" customWidth="1"/>
  </cols>
  <sheetData>
    <row r="1" spans="1:2" ht="55.5" customHeight="1" thickTop="1" thickBot="1" x14ac:dyDescent="0.3">
      <c r="A1" s="85" t="s">
        <v>393</v>
      </c>
    </row>
    <row r="2" spans="1:2" ht="15.75" thickTop="1" x14ac:dyDescent="0.25">
      <c r="A2" s="543"/>
    </row>
    <row r="3" spans="1:2" x14ac:dyDescent="0.25">
      <c r="A3" s="541"/>
    </row>
    <row r="4" spans="1:2" x14ac:dyDescent="0.25">
      <c r="A4" s="545" t="s">
        <v>94</v>
      </c>
    </row>
    <row r="5" spans="1:2" ht="34.9" customHeight="1" x14ac:dyDescent="0.25">
      <c r="A5" s="541" t="s">
        <v>336</v>
      </c>
    </row>
    <row r="6" spans="1:2" s="171" customFormat="1" ht="129" customHeight="1" x14ac:dyDescent="0.25">
      <c r="A6" s="541" t="s">
        <v>337</v>
      </c>
    </row>
    <row r="7" spans="1:2" x14ac:dyDescent="0.25">
      <c r="A7" s="541"/>
    </row>
    <row r="8" spans="1:2" ht="24.6" customHeight="1" x14ac:dyDescent="0.25">
      <c r="A8" s="545" t="s">
        <v>95</v>
      </c>
    </row>
    <row r="9" spans="1:2" ht="33.75" customHeight="1" x14ac:dyDescent="0.25">
      <c r="A9" s="541" t="s">
        <v>96</v>
      </c>
    </row>
    <row r="10" spans="1:2" ht="39" customHeight="1" x14ac:dyDescent="0.25">
      <c r="A10" s="541" t="s">
        <v>262</v>
      </c>
    </row>
    <row r="11" spans="1:2" ht="77.25" customHeight="1" x14ac:dyDescent="0.25">
      <c r="A11" s="541" t="s">
        <v>331</v>
      </c>
      <c r="B11" s="276"/>
    </row>
    <row r="12" spans="1:2" s="83" customFormat="1" x14ac:dyDescent="0.25">
      <c r="A12" s="541"/>
    </row>
    <row r="13" spans="1:2" s="83" customFormat="1" ht="19.899999999999999" customHeight="1" x14ac:dyDescent="0.25">
      <c r="A13" s="545" t="s">
        <v>97</v>
      </c>
    </row>
    <row r="14" spans="1:2" ht="64.5" customHeight="1" x14ac:dyDescent="0.25">
      <c r="A14" s="552" t="s">
        <v>332</v>
      </c>
    </row>
    <row r="15" spans="1:2" x14ac:dyDescent="0.25">
      <c r="A15" s="541"/>
    </row>
    <row r="16" spans="1:2" ht="21" customHeight="1" x14ac:dyDescent="0.25">
      <c r="A16" s="545" t="s">
        <v>158</v>
      </c>
    </row>
    <row r="17" spans="1:1" ht="49.9" customHeight="1" x14ac:dyDescent="0.25">
      <c r="A17" s="541" t="s">
        <v>274</v>
      </c>
    </row>
    <row r="18" spans="1:1" x14ac:dyDescent="0.25">
      <c r="A18" s="541"/>
    </row>
    <row r="19" spans="1:1" s="83" customFormat="1" ht="21" customHeight="1" x14ac:dyDescent="0.25">
      <c r="A19" s="545" t="s">
        <v>177</v>
      </c>
    </row>
    <row r="20" spans="1:1" s="174" customFormat="1" ht="20.45" customHeight="1" x14ac:dyDescent="0.25">
      <c r="A20" s="541" t="s">
        <v>261</v>
      </c>
    </row>
    <row r="21" spans="1:1" s="174" customFormat="1" ht="37.5" customHeight="1" x14ac:dyDescent="0.25">
      <c r="A21" s="541" t="s">
        <v>176</v>
      </c>
    </row>
    <row r="22" spans="1:1" s="174" customFormat="1" ht="33" customHeight="1" x14ac:dyDescent="0.25">
      <c r="A22" s="541" t="s">
        <v>178</v>
      </c>
    </row>
    <row r="23" spans="1:1" x14ac:dyDescent="0.25">
      <c r="A23" s="541"/>
    </row>
    <row r="24" spans="1:1" ht="15.75" thickBot="1" x14ac:dyDescent="0.3">
      <c r="A24" s="544"/>
    </row>
    <row r="25" spans="1:1" ht="15.75" thickTop="1" x14ac:dyDescent="0.25">
      <c r="A25" s="541"/>
    </row>
    <row r="26" spans="1:1" x14ac:dyDescent="0.25">
      <c r="A26" s="84"/>
    </row>
    <row r="27" spans="1:1" x14ac:dyDescent="0.25">
      <c r="A27" s="87"/>
    </row>
    <row r="28" spans="1:1" x14ac:dyDescent="0.25">
      <c r="A28" s="87"/>
    </row>
    <row r="29" spans="1:1" x14ac:dyDescent="0.25">
      <c r="A29" s="86"/>
    </row>
    <row r="30" spans="1:1" x14ac:dyDescent="0.25">
      <c r="A30" s="86"/>
    </row>
    <row r="31" spans="1:1" x14ac:dyDescent="0.25">
      <c r="A31" s="86"/>
    </row>
    <row r="32" spans="1:1" x14ac:dyDescent="0.25">
      <c r="A32" s="86"/>
    </row>
    <row r="33" spans="1:1" x14ac:dyDescent="0.25">
      <c r="A33" s="86"/>
    </row>
    <row r="34" spans="1:1" x14ac:dyDescent="0.25">
      <c r="A34" s="86"/>
    </row>
    <row r="35" spans="1:1" x14ac:dyDescent="0.25">
      <c r="A35" s="86"/>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O174"/>
  <sheetViews>
    <sheetView zoomScaleNormal="100" workbookViewId="0">
      <selection activeCell="B120" sqref="B120:E134"/>
    </sheetView>
  </sheetViews>
  <sheetFormatPr defaultColWidth="9.140625" defaultRowHeight="12.75" x14ac:dyDescent="0.25"/>
  <cols>
    <col min="1" max="1" width="47" style="1" customWidth="1"/>
    <col min="2" max="2" width="31.5703125" style="1" customWidth="1"/>
    <col min="3" max="3" width="12.140625" style="1" customWidth="1"/>
    <col min="4" max="4" width="11.140625" style="1" customWidth="1"/>
    <col min="5" max="5" width="9.140625" style="1"/>
    <col min="6" max="6" width="10.5703125" style="1" customWidth="1"/>
    <col min="7" max="7" width="20" style="1" customWidth="1"/>
    <col min="8" max="8" width="16.42578125" style="1" customWidth="1"/>
    <col min="9" max="9" width="11.7109375" style="1" customWidth="1"/>
    <col min="10" max="13" width="9.140625" style="1" customWidth="1"/>
    <col min="14" max="16384" width="9.140625" style="1"/>
  </cols>
  <sheetData>
    <row r="1" spans="1:15" s="50" customFormat="1" ht="30.75" customHeight="1" thickTop="1" thickBot="1" x14ac:dyDescent="0.3">
      <c r="A1" s="759" t="s">
        <v>392</v>
      </c>
      <c r="B1" s="760"/>
      <c r="C1" s="760"/>
      <c r="D1" s="760"/>
      <c r="E1" s="760"/>
      <c r="F1" s="760"/>
      <c r="G1" s="760"/>
      <c r="H1" s="761"/>
    </row>
    <row r="2" spans="1:15" s="50" customFormat="1" ht="22.5" customHeight="1" thickTop="1" x14ac:dyDescent="0.25">
      <c r="A2" s="100"/>
      <c r="B2" s="100"/>
      <c r="C2" s="100"/>
      <c r="D2" s="100"/>
      <c r="E2" s="100"/>
      <c r="F2" s="100"/>
      <c r="G2" s="100"/>
      <c r="H2" s="100"/>
    </row>
    <row r="3" spans="1:15" s="50" customFormat="1" ht="16.5" hidden="1" thickTop="1" thickBot="1" x14ac:dyDescent="0.3">
      <c r="A3" s="762" t="s">
        <v>98</v>
      </c>
      <c r="B3" s="763"/>
      <c r="C3" s="763"/>
      <c r="D3" s="763"/>
      <c r="E3" s="764"/>
      <c r="F3" s="764"/>
      <c r="G3" s="763"/>
      <c r="H3" s="765"/>
    </row>
    <row r="4" spans="1:15" s="50" customFormat="1" ht="15.75" hidden="1" customHeight="1" thickTop="1" thickBot="1" x14ac:dyDescent="0.3">
      <c r="A4" s="766"/>
      <c r="B4" s="767"/>
      <c r="C4" s="767"/>
      <c r="D4" s="768"/>
      <c r="E4" s="111" t="s">
        <v>101</v>
      </c>
      <c r="F4" s="112" t="s">
        <v>102</v>
      </c>
      <c r="G4" s="772"/>
      <c r="H4" s="773"/>
    </row>
    <row r="5" spans="1:15" s="50" customFormat="1" ht="1.5" hidden="1" customHeight="1" thickBot="1" x14ac:dyDescent="0.3">
      <c r="A5" s="769"/>
      <c r="B5" s="770"/>
      <c r="C5" s="770"/>
      <c r="D5" s="771"/>
      <c r="E5" s="109">
        <v>6</v>
      </c>
      <c r="F5" s="110" t="s">
        <v>157</v>
      </c>
      <c r="G5" s="774"/>
      <c r="H5" s="775"/>
    </row>
    <row r="6" spans="1:15" s="50" customFormat="1" ht="45" customHeight="1" thickBot="1" x14ac:dyDescent="0.3">
      <c r="A6" s="123"/>
      <c r="B6" s="100"/>
      <c r="C6" s="100"/>
      <c r="D6" s="100"/>
      <c r="E6" s="1"/>
      <c r="F6" s="100"/>
      <c r="G6" s="100"/>
      <c r="H6" s="100"/>
    </row>
    <row r="7" spans="1:15" s="50" customFormat="1" ht="30" customHeight="1" thickTop="1" thickBot="1" x14ac:dyDescent="0.3">
      <c r="A7" s="106" t="s">
        <v>111</v>
      </c>
      <c r="B7" s="107"/>
      <c r="C7" s="107"/>
      <c r="D7" s="107"/>
      <c r="E7" s="107"/>
      <c r="F7" s="107"/>
      <c r="G7" s="107"/>
      <c r="H7" s="108"/>
    </row>
    <row r="8" spans="1:15" s="50" customFormat="1" ht="23.25" customHeight="1" thickTop="1" thickBot="1" x14ac:dyDescent="0.3">
      <c r="A8" s="103"/>
      <c r="B8" s="104" t="s">
        <v>100</v>
      </c>
      <c r="C8" s="776" t="s">
        <v>192</v>
      </c>
      <c r="D8" s="777"/>
      <c r="E8" s="777"/>
      <c r="F8" s="102"/>
      <c r="G8" s="102"/>
      <c r="H8" s="105"/>
    </row>
    <row r="9" spans="1:15" s="50" customFormat="1" ht="24.75" customHeight="1" x14ac:dyDescent="0.25">
      <c r="A9" s="522" t="s">
        <v>295</v>
      </c>
      <c r="B9" s="530">
        <v>1</v>
      </c>
      <c r="C9" s="778">
        <v>0</v>
      </c>
      <c r="D9" s="779"/>
      <c r="E9" s="779"/>
      <c r="F9" s="779"/>
      <c r="G9" s="779"/>
      <c r="H9" s="780"/>
      <c r="O9" s="205"/>
    </row>
    <row r="10" spans="1:15" s="100" customFormat="1" ht="27" customHeight="1" x14ac:dyDescent="0.25">
      <c r="A10" s="523" t="s">
        <v>193</v>
      </c>
      <c r="B10" s="531">
        <v>1</v>
      </c>
      <c r="C10" s="781"/>
      <c r="D10" s="782"/>
      <c r="E10" s="782"/>
      <c r="F10" s="782"/>
      <c r="G10" s="782"/>
      <c r="H10" s="783"/>
    </row>
    <row r="11" spans="1:15" s="100" customFormat="1" ht="24.75" customHeight="1" x14ac:dyDescent="0.25">
      <c r="A11" s="523" t="s">
        <v>283</v>
      </c>
      <c r="B11" s="532">
        <v>1</v>
      </c>
      <c r="C11" s="781"/>
      <c r="D11" s="782"/>
      <c r="E11" s="782"/>
      <c r="F11" s="782"/>
      <c r="G11" s="782"/>
      <c r="H11" s="783"/>
    </row>
    <row r="12" spans="1:15" s="100" customFormat="1" ht="24.75" customHeight="1" x14ac:dyDescent="0.25">
      <c r="A12" s="523" t="s">
        <v>290</v>
      </c>
      <c r="B12" s="532">
        <v>1</v>
      </c>
      <c r="C12" s="781"/>
      <c r="D12" s="782"/>
      <c r="E12" s="782"/>
      <c r="F12" s="782"/>
      <c r="G12" s="782"/>
      <c r="H12" s="783"/>
    </row>
    <row r="13" spans="1:15" s="125" customFormat="1" ht="23.25" customHeight="1" x14ac:dyDescent="0.25">
      <c r="A13" s="523" t="s">
        <v>291</v>
      </c>
      <c r="B13" s="532">
        <v>1</v>
      </c>
      <c r="C13" s="781"/>
      <c r="D13" s="782"/>
      <c r="E13" s="782"/>
      <c r="F13" s="782"/>
      <c r="G13" s="782"/>
      <c r="H13" s="783"/>
      <c r="K13" s="205"/>
      <c r="L13" s="205"/>
      <c r="M13" s="205"/>
    </row>
    <row r="14" spans="1:15" s="100" customFormat="1" ht="22.5" customHeight="1" x14ac:dyDescent="0.25">
      <c r="A14" s="523" t="s">
        <v>280</v>
      </c>
      <c r="B14" s="715">
        <v>0</v>
      </c>
      <c r="C14" s="781"/>
      <c r="D14" s="782"/>
      <c r="E14" s="782"/>
      <c r="F14" s="782"/>
      <c r="G14" s="782"/>
      <c r="H14" s="783"/>
      <c r="K14" s="205"/>
      <c r="L14" s="205"/>
      <c r="M14" s="205"/>
    </row>
    <row r="15" spans="1:15" s="205" customFormat="1" ht="22.5" customHeight="1" x14ac:dyDescent="0.25">
      <c r="A15" s="524" t="s">
        <v>382</v>
      </c>
      <c r="B15" s="532">
        <v>0</v>
      </c>
      <c r="C15" s="781"/>
      <c r="D15" s="782"/>
      <c r="E15" s="782"/>
      <c r="F15" s="782"/>
      <c r="G15" s="782"/>
      <c r="H15" s="783"/>
    </row>
    <row r="16" spans="1:15" s="205" customFormat="1" ht="21.75" customHeight="1" x14ac:dyDescent="0.25">
      <c r="A16" s="524" t="s">
        <v>383</v>
      </c>
      <c r="B16" s="532">
        <v>0</v>
      </c>
      <c r="C16" s="781"/>
      <c r="D16" s="782"/>
      <c r="E16" s="782"/>
      <c r="F16" s="782"/>
      <c r="G16" s="782"/>
      <c r="H16" s="783"/>
    </row>
    <row r="17" spans="1:8" s="205" customFormat="1" ht="22.5" customHeight="1" x14ac:dyDescent="0.25">
      <c r="A17" s="524" t="s">
        <v>384</v>
      </c>
      <c r="B17" s="532">
        <v>0</v>
      </c>
      <c r="C17" s="781"/>
      <c r="D17" s="782"/>
      <c r="E17" s="782"/>
      <c r="F17" s="782"/>
      <c r="G17" s="782"/>
      <c r="H17" s="783"/>
    </row>
    <row r="18" spans="1:8" s="205" customFormat="1" ht="22.5" customHeight="1" x14ac:dyDescent="0.25">
      <c r="A18" s="524" t="s">
        <v>385</v>
      </c>
      <c r="B18" s="532">
        <v>0</v>
      </c>
      <c r="C18" s="781"/>
      <c r="D18" s="782"/>
      <c r="E18" s="782"/>
      <c r="F18" s="782"/>
      <c r="G18" s="782"/>
      <c r="H18" s="783"/>
    </row>
    <row r="19" spans="1:8" s="205" customFormat="1" ht="24" customHeight="1" x14ac:dyDescent="0.25">
      <c r="A19" s="524" t="s">
        <v>386</v>
      </c>
      <c r="B19" s="532">
        <v>0</v>
      </c>
      <c r="C19" s="781"/>
      <c r="D19" s="782"/>
      <c r="E19" s="782"/>
      <c r="F19" s="782"/>
      <c r="G19" s="782"/>
      <c r="H19" s="783"/>
    </row>
    <row r="20" spans="1:8" s="100" customFormat="1" ht="27" customHeight="1" thickBot="1" x14ac:dyDescent="0.3">
      <c r="A20" s="525" t="s">
        <v>191</v>
      </c>
      <c r="B20" s="533">
        <v>1</v>
      </c>
      <c r="C20" s="784"/>
      <c r="D20" s="785"/>
      <c r="E20" s="785"/>
      <c r="F20" s="785"/>
      <c r="G20" s="785"/>
      <c r="H20" s="786"/>
    </row>
    <row r="21" spans="1:8" s="100" customFormat="1" ht="27.75" customHeight="1" thickTop="1" thickBot="1" x14ac:dyDescent="0.3"/>
    <row r="22" spans="1:8" s="113" customFormat="1" ht="23.25" customHeight="1" thickTop="1" thickBot="1" x14ac:dyDescent="0.3">
      <c r="A22" s="106" t="s">
        <v>105</v>
      </c>
      <c r="B22" s="107"/>
      <c r="C22" s="107"/>
      <c r="D22" s="107"/>
      <c r="E22" s="107"/>
      <c r="F22" s="107"/>
      <c r="G22" s="107"/>
      <c r="H22" s="108"/>
    </row>
    <row r="23" spans="1:8" s="113" customFormat="1" ht="22.5" customHeight="1" thickTop="1" thickBot="1" x14ac:dyDescent="0.3">
      <c r="A23" s="103"/>
      <c r="B23" s="104" t="s">
        <v>100</v>
      </c>
      <c r="C23" s="101"/>
      <c r="D23" s="102"/>
      <c r="E23" s="102"/>
      <c r="F23" s="102"/>
      <c r="G23" s="102"/>
      <c r="H23" s="105"/>
    </row>
    <row r="24" spans="1:8" s="113" customFormat="1" ht="29.25" customHeight="1" x14ac:dyDescent="0.25">
      <c r="A24" s="526" t="s">
        <v>51</v>
      </c>
      <c r="B24" s="530">
        <v>1</v>
      </c>
      <c r="C24" s="787"/>
      <c r="D24" s="788"/>
      <c r="E24" s="788"/>
      <c r="F24" s="788"/>
      <c r="G24" s="788"/>
      <c r="H24" s="789"/>
    </row>
    <row r="25" spans="1:8" s="113" customFormat="1" ht="33.75" customHeight="1" x14ac:dyDescent="0.25">
      <c r="A25" s="527" t="s">
        <v>303</v>
      </c>
      <c r="B25" s="534">
        <v>1</v>
      </c>
      <c r="C25" s="790"/>
      <c r="D25" s="791"/>
      <c r="E25" s="791"/>
      <c r="F25" s="791"/>
      <c r="G25" s="791"/>
      <c r="H25" s="792"/>
    </row>
    <row r="26" spans="1:8" s="113" customFormat="1" ht="33" customHeight="1" x14ac:dyDescent="0.25">
      <c r="A26" s="528" t="s">
        <v>306</v>
      </c>
      <c r="B26" s="534">
        <v>1</v>
      </c>
      <c r="C26" s="790"/>
      <c r="D26" s="791"/>
      <c r="E26" s="791"/>
      <c r="F26" s="791"/>
      <c r="G26" s="791"/>
      <c r="H26" s="792"/>
    </row>
    <row r="27" spans="1:8" s="205" customFormat="1" ht="28.5" customHeight="1" x14ac:dyDescent="0.25">
      <c r="A27" s="529" t="s">
        <v>187</v>
      </c>
      <c r="B27" s="714">
        <v>0</v>
      </c>
      <c r="C27" s="790"/>
      <c r="D27" s="791"/>
      <c r="E27" s="791"/>
      <c r="F27" s="791"/>
      <c r="G27" s="791"/>
      <c r="H27" s="792"/>
    </row>
    <row r="28" spans="1:8" s="113" customFormat="1" ht="30" customHeight="1" x14ac:dyDescent="0.25">
      <c r="A28" s="524" t="s">
        <v>387</v>
      </c>
      <c r="B28" s="555">
        <v>0</v>
      </c>
      <c r="C28" s="790"/>
      <c r="D28" s="791"/>
      <c r="E28" s="791"/>
      <c r="F28" s="791"/>
      <c r="G28" s="791"/>
      <c r="H28" s="792"/>
    </row>
    <row r="29" spans="1:8" s="205" customFormat="1" ht="30" customHeight="1" thickBot="1" x14ac:dyDescent="0.3">
      <c r="A29" s="554" t="s">
        <v>388</v>
      </c>
      <c r="B29" s="535">
        <v>0</v>
      </c>
      <c r="C29" s="793"/>
      <c r="D29" s="794"/>
      <c r="E29" s="794"/>
      <c r="F29" s="794"/>
      <c r="G29" s="794"/>
      <c r="H29" s="795"/>
    </row>
    <row r="30" spans="1:8" s="100" customFormat="1" ht="25.5" customHeight="1" thickTop="1" thickBot="1" x14ac:dyDescent="0.3">
      <c r="A30" s="205"/>
    </row>
    <row r="31" spans="1:8" s="113" customFormat="1" ht="28.5" customHeight="1" thickTop="1" thickBot="1" x14ac:dyDescent="0.3">
      <c r="A31" s="745" t="s">
        <v>99</v>
      </c>
      <c r="B31" s="746"/>
      <c r="C31" s="746"/>
      <c r="D31" s="746"/>
      <c r="E31" s="746"/>
      <c r="F31" s="746"/>
      <c r="G31" s="746"/>
      <c r="H31" s="747"/>
    </row>
    <row r="32" spans="1:8" s="113" customFormat="1" ht="20.25" customHeight="1" thickTop="1" thickBot="1" x14ac:dyDescent="0.3">
      <c r="A32" s="114"/>
      <c r="B32" s="115" t="s">
        <v>145</v>
      </c>
      <c r="C32" s="116"/>
      <c r="D32" s="117"/>
      <c r="E32" s="117"/>
      <c r="F32" s="117"/>
      <c r="G32" s="117"/>
      <c r="H32" s="118"/>
    </row>
    <row r="33" spans="1:8" s="113" customFormat="1" ht="27.75" customHeight="1" thickBot="1" x14ac:dyDescent="0.3">
      <c r="A33" s="731"/>
      <c r="B33" s="539" t="s">
        <v>50</v>
      </c>
      <c r="C33" s="734" t="s">
        <v>270</v>
      </c>
      <c r="D33" s="735"/>
      <c r="E33" s="735"/>
      <c r="F33" s="735"/>
      <c r="G33" s="735"/>
      <c r="H33" s="736"/>
    </row>
    <row r="34" spans="1:8" s="113" customFormat="1" ht="21" customHeight="1" x14ac:dyDescent="0.25">
      <c r="A34" s="732"/>
      <c r="B34" s="538" t="s">
        <v>57</v>
      </c>
      <c r="C34" s="737"/>
      <c r="D34" s="738"/>
      <c r="E34" s="738"/>
      <c r="F34" s="738"/>
      <c r="G34" s="738"/>
      <c r="H34" s="739"/>
    </row>
    <row r="35" spans="1:8" s="113" customFormat="1" ht="29.25" customHeight="1" x14ac:dyDescent="0.25">
      <c r="A35" s="732"/>
      <c r="B35" s="238" t="s">
        <v>86</v>
      </c>
      <c r="C35" s="737"/>
      <c r="D35" s="738"/>
      <c r="E35" s="738"/>
      <c r="F35" s="738"/>
      <c r="G35" s="738"/>
      <c r="H35" s="739"/>
    </row>
    <row r="36" spans="1:8" s="113" customFormat="1" ht="28.5" customHeight="1" x14ac:dyDescent="0.25">
      <c r="A36" s="732"/>
      <c r="B36" s="238" t="s">
        <v>56</v>
      </c>
      <c r="C36" s="737"/>
      <c r="D36" s="738"/>
      <c r="E36" s="738"/>
      <c r="F36" s="738"/>
      <c r="G36" s="738"/>
      <c r="H36" s="739"/>
    </row>
    <row r="37" spans="1:8" s="113" customFormat="1" ht="21" customHeight="1" x14ac:dyDescent="0.25">
      <c r="A37" s="732"/>
      <c r="B37" s="238" t="s">
        <v>55</v>
      </c>
      <c r="C37" s="740"/>
      <c r="D37" s="738"/>
      <c r="E37" s="738"/>
      <c r="F37" s="741"/>
      <c r="G37" s="738"/>
      <c r="H37" s="739"/>
    </row>
    <row r="38" spans="1:8" s="113" customFormat="1" ht="21" customHeight="1" x14ac:dyDescent="0.25">
      <c r="A38" s="732"/>
      <c r="B38" s="238" t="s">
        <v>54</v>
      </c>
      <c r="C38" s="737"/>
      <c r="D38" s="738"/>
      <c r="E38" s="738"/>
      <c r="F38" s="738"/>
      <c r="G38" s="738"/>
      <c r="H38" s="739"/>
    </row>
    <row r="39" spans="1:8" s="113" customFormat="1" ht="21" customHeight="1" x14ac:dyDescent="0.25">
      <c r="A39" s="732"/>
      <c r="B39" s="239" t="s">
        <v>53</v>
      </c>
      <c r="C39" s="737"/>
      <c r="D39" s="738"/>
      <c r="E39" s="738"/>
      <c r="F39" s="738"/>
      <c r="G39" s="738"/>
      <c r="H39" s="739"/>
    </row>
    <row r="40" spans="1:8" s="113" customFormat="1" ht="21" customHeight="1" x14ac:dyDescent="0.25">
      <c r="A40" s="732"/>
      <c r="B40" s="240"/>
      <c r="C40" s="737"/>
      <c r="D40" s="738"/>
      <c r="E40" s="738"/>
      <c r="F40" s="738"/>
      <c r="G40" s="738"/>
      <c r="H40" s="739"/>
    </row>
    <row r="41" spans="1:8" s="113" customFormat="1" ht="21" customHeight="1" x14ac:dyDescent="0.25">
      <c r="A41" s="732"/>
      <c r="B41" s="241"/>
      <c r="C41" s="737"/>
      <c r="D41" s="738"/>
      <c r="E41" s="738"/>
      <c r="F41" s="738"/>
      <c r="G41" s="738"/>
      <c r="H41" s="739"/>
    </row>
    <row r="42" spans="1:8" s="113" customFormat="1" ht="21" customHeight="1" x14ac:dyDescent="0.25">
      <c r="A42" s="732"/>
      <c r="B42" s="241"/>
      <c r="C42" s="737"/>
      <c r="D42" s="738"/>
      <c r="E42" s="738"/>
      <c r="F42" s="738"/>
      <c r="G42" s="738"/>
      <c r="H42" s="739"/>
    </row>
    <row r="43" spans="1:8" s="100" customFormat="1" ht="21" customHeight="1" x14ac:dyDescent="0.25">
      <c r="A43" s="732"/>
      <c r="B43" s="238"/>
      <c r="C43" s="737"/>
      <c r="D43" s="738"/>
      <c r="E43" s="738"/>
      <c r="F43" s="738"/>
      <c r="G43" s="738"/>
      <c r="H43" s="739"/>
    </row>
    <row r="44" spans="1:8" s="100" customFormat="1" ht="21" customHeight="1" thickBot="1" x14ac:dyDescent="0.3">
      <c r="A44" s="733"/>
      <c r="B44" s="242"/>
      <c r="C44" s="742"/>
      <c r="D44" s="743"/>
      <c r="E44" s="743"/>
      <c r="F44" s="743"/>
      <c r="G44" s="743"/>
      <c r="H44" s="744"/>
    </row>
    <row r="45" spans="1:8" s="173" customFormat="1" ht="21" customHeight="1" thickTop="1" thickBot="1" x14ac:dyDescent="0.3">
      <c r="A45" s="172"/>
      <c r="B45" s="174"/>
      <c r="C45" s="277"/>
      <c r="D45" s="277"/>
      <c r="E45" s="277"/>
      <c r="F45" s="277"/>
      <c r="G45" s="277"/>
      <c r="H45" s="277"/>
    </row>
    <row r="46" spans="1:8" s="173" customFormat="1" ht="26.25" customHeight="1" thickTop="1" thickBot="1" x14ac:dyDescent="0.3">
      <c r="A46" s="745" t="s">
        <v>170</v>
      </c>
      <c r="B46" s="746"/>
      <c r="C46" s="746"/>
      <c r="D46" s="746"/>
      <c r="E46" s="746"/>
      <c r="F46" s="746"/>
      <c r="G46" s="746"/>
      <c r="H46" s="747"/>
    </row>
    <row r="47" spans="1:8" s="173" customFormat="1" ht="22.5" customHeight="1" thickTop="1" thickBot="1" x14ac:dyDescent="0.3">
      <c r="A47" s="175"/>
      <c r="B47" s="176" t="s">
        <v>145</v>
      </c>
      <c r="C47" s="177"/>
      <c r="D47" s="178"/>
      <c r="E47" s="178"/>
      <c r="F47" s="178"/>
      <c r="G47" s="178"/>
      <c r="H47" s="179"/>
    </row>
    <row r="48" spans="1:8" s="173" customFormat="1" ht="26.25" customHeight="1" thickBot="1" x14ac:dyDescent="0.3">
      <c r="A48" s="550" t="str">
        <f>A28</f>
        <v>A.6 [Category name]</v>
      </c>
      <c r="B48" s="537" t="s">
        <v>114</v>
      </c>
      <c r="C48" s="734" t="s">
        <v>263</v>
      </c>
      <c r="D48" s="748"/>
      <c r="E48" s="748"/>
      <c r="F48" s="748"/>
      <c r="G48" s="748"/>
      <c r="H48" s="749"/>
    </row>
    <row r="49" spans="1:8" s="173" customFormat="1" ht="18.75" customHeight="1" x14ac:dyDescent="0.25">
      <c r="A49" s="756"/>
      <c r="B49" s="536" t="s">
        <v>115</v>
      </c>
      <c r="C49" s="750"/>
      <c r="D49" s="751"/>
      <c r="E49" s="751"/>
      <c r="F49" s="751"/>
      <c r="G49" s="751"/>
      <c r="H49" s="752"/>
    </row>
    <row r="50" spans="1:8" s="173" customFormat="1" ht="18.75" customHeight="1" x14ac:dyDescent="0.25">
      <c r="A50" s="757"/>
      <c r="B50" s="243" t="s">
        <v>183</v>
      </c>
      <c r="C50" s="750"/>
      <c r="D50" s="751"/>
      <c r="E50" s="751"/>
      <c r="F50" s="751"/>
      <c r="G50" s="751"/>
      <c r="H50" s="752"/>
    </row>
    <row r="51" spans="1:8" s="205" customFormat="1" ht="21.75" customHeight="1" x14ac:dyDescent="0.25">
      <c r="A51" s="757"/>
      <c r="B51" s="243" t="s">
        <v>216</v>
      </c>
      <c r="C51" s="750"/>
      <c r="D51" s="751"/>
      <c r="E51" s="751"/>
      <c r="F51" s="751"/>
      <c r="G51" s="751"/>
      <c r="H51" s="752"/>
    </row>
    <row r="52" spans="1:8" s="173" customFormat="1" ht="21" customHeight="1" x14ac:dyDescent="0.25">
      <c r="A52" s="757"/>
      <c r="B52" s="243" t="s">
        <v>116</v>
      </c>
      <c r="C52" s="750"/>
      <c r="D52" s="751"/>
      <c r="E52" s="751"/>
      <c r="F52" s="751"/>
      <c r="G52" s="751"/>
      <c r="H52" s="752"/>
    </row>
    <row r="53" spans="1:8" s="173" customFormat="1" ht="21.75" customHeight="1" thickBot="1" x14ac:dyDescent="0.3">
      <c r="A53" s="758"/>
      <c r="B53" s="244"/>
      <c r="C53" s="753"/>
      <c r="D53" s="754"/>
      <c r="E53" s="754"/>
      <c r="F53" s="754"/>
      <c r="G53" s="754"/>
      <c r="H53" s="755"/>
    </row>
    <row r="54" spans="1:8" s="205" customFormat="1" ht="21.75" customHeight="1" thickTop="1" thickBot="1" x14ac:dyDescent="0.3">
      <c r="A54" s="550" t="str">
        <f>A29</f>
        <v>A.7 [Category name]</v>
      </c>
      <c r="B54" s="537" t="s">
        <v>114</v>
      </c>
      <c r="C54" s="734" t="s">
        <v>263</v>
      </c>
      <c r="D54" s="748"/>
      <c r="E54" s="748"/>
      <c r="F54" s="748"/>
      <c r="G54" s="748"/>
      <c r="H54" s="749"/>
    </row>
    <row r="55" spans="1:8" s="205" customFormat="1" ht="21.75" customHeight="1" x14ac:dyDescent="0.25">
      <c r="A55" s="756"/>
      <c r="B55" s="536" t="s">
        <v>115</v>
      </c>
      <c r="C55" s="750"/>
      <c r="D55" s="751"/>
      <c r="E55" s="751"/>
      <c r="F55" s="751"/>
      <c r="G55" s="751"/>
      <c r="H55" s="752"/>
    </row>
    <row r="56" spans="1:8" s="205" customFormat="1" ht="21.75" customHeight="1" x14ac:dyDescent="0.25">
      <c r="A56" s="757"/>
      <c r="B56" s="243" t="s">
        <v>183</v>
      </c>
      <c r="C56" s="750"/>
      <c r="D56" s="751"/>
      <c r="E56" s="751"/>
      <c r="F56" s="751"/>
      <c r="G56" s="751"/>
      <c r="H56" s="752"/>
    </row>
    <row r="57" spans="1:8" s="205" customFormat="1" ht="21.75" customHeight="1" x14ac:dyDescent="0.25">
      <c r="A57" s="757"/>
      <c r="B57" s="243" t="s">
        <v>216</v>
      </c>
      <c r="C57" s="750"/>
      <c r="D57" s="751"/>
      <c r="E57" s="751"/>
      <c r="F57" s="751"/>
      <c r="G57" s="751"/>
      <c r="H57" s="752"/>
    </row>
    <row r="58" spans="1:8" s="205" customFormat="1" ht="21.75" customHeight="1" x14ac:dyDescent="0.25">
      <c r="A58" s="757"/>
      <c r="B58" s="243" t="s">
        <v>116</v>
      </c>
      <c r="C58" s="750"/>
      <c r="D58" s="751"/>
      <c r="E58" s="751"/>
      <c r="F58" s="751"/>
      <c r="G58" s="751"/>
      <c r="H58" s="752"/>
    </row>
    <row r="59" spans="1:8" s="205" customFormat="1" ht="21.75" customHeight="1" thickBot="1" x14ac:dyDescent="0.3">
      <c r="A59" s="758"/>
      <c r="B59" s="244"/>
      <c r="C59" s="753"/>
      <c r="D59" s="754"/>
      <c r="E59" s="754"/>
      <c r="F59" s="754"/>
      <c r="G59" s="754"/>
      <c r="H59" s="755"/>
    </row>
    <row r="60" spans="1:8" s="46" customFormat="1" ht="27" customHeight="1" thickTop="1" thickBot="1" x14ac:dyDescent="0.3">
      <c r="A60" s="48"/>
      <c r="B60" s="49"/>
      <c r="E60" s="100"/>
    </row>
    <row r="61" spans="1:8" s="50" customFormat="1" ht="32.25" customHeight="1" thickTop="1" thickBot="1" x14ac:dyDescent="0.3">
      <c r="A61" s="745" t="s">
        <v>292</v>
      </c>
      <c r="B61" s="746"/>
      <c r="C61" s="746"/>
      <c r="D61" s="746"/>
      <c r="E61" s="746"/>
      <c r="F61" s="746"/>
      <c r="G61" s="746"/>
      <c r="H61" s="747"/>
    </row>
    <row r="62" spans="1:8" s="205" customFormat="1" ht="30" customHeight="1" thickTop="1" x14ac:dyDescent="0.25">
      <c r="A62" s="847" t="s">
        <v>271</v>
      </c>
      <c r="B62" s="848"/>
      <c r="C62" s="402" t="s">
        <v>198</v>
      </c>
      <c r="D62" s="402" t="s">
        <v>277</v>
      </c>
      <c r="E62" s="819" t="s">
        <v>215</v>
      </c>
      <c r="F62" s="820"/>
      <c r="G62" s="400"/>
      <c r="H62" s="401"/>
    </row>
    <row r="63" spans="1:8" s="205" customFormat="1" ht="28.9" customHeight="1" thickBot="1" x14ac:dyDescent="0.3">
      <c r="A63" s="849" t="s">
        <v>201</v>
      </c>
      <c r="B63" s="850"/>
      <c r="C63" s="697"/>
      <c r="D63" s="697"/>
      <c r="E63" s="838">
        <v>1</v>
      </c>
      <c r="F63" s="839"/>
      <c r="G63" s="164"/>
      <c r="H63" s="520">
        <v>2</v>
      </c>
    </row>
    <row r="64" spans="1:8" s="205" customFormat="1" ht="28.9" customHeight="1" x14ac:dyDescent="0.25">
      <c r="A64" s="832" t="s">
        <v>273</v>
      </c>
      <c r="B64" s="833"/>
      <c r="C64" s="402" t="s">
        <v>198</v>
      </c>
      <c r="D64" s="402" t="s">
        <v>218</v>
      </c>
      <c r="E64" s="834" t="s">
        <v>276</v>
      </c>
      <c r="F64" s="835"/>
      <c r="G64" s="164"/>
      <c r="H64" s="520"/>
    </row>
    <row r="65" spans="1:8" s="205" customFormat="1" ht="28.9" customHeight="1" thickBot="1" x14ac:dyDescent="0.3">
      <c r="A65" s="849" t="s">
        <v>200</v>
      </c>
      <c r="B65" s="850"/>
      <c r="C65" s="697"/>
      <c r="D65" s="697"/>
      <c r="E65" s="836"/>
      <c r="F65" s="837"/>
      <c r="G65" s="164"/>
      <c r="H65" s="520">
        <v>1</v>
      </c>
    </row>
    <row r="66" spans="1:8" s="205" customFormat="1" ht="28.9" customHeight="1" x14ac:dyDescent="0.25">
      <c r="A66" s="832" t="s">
        <v>272</v>
      </c>
      <c r="B66" s="833"/>
      <c r="C66" s="402" t="s">
        <v>284</v>
      </c>
      <c r="D66" s="402" t="s">
        <v>218</v>
      </c>
      <c r="E66" s="463"/>
      <c r="F66" s="164"/>
      <c r="G66" s="164"/>
      <c r="H66" s="520"/>
    </row>
    <row r="67" spans="1:8" s="205" customFormat="1" ht="28.9" customHeight="1" x14ac:dyDescent="0.25">
      <c r="A67" s="851" t="str">
        <f>A15</f>
        <v>D.2 [Category name]</v>
      </c>
      <c r="B67" s="852"/>
      <c r="C67" s="697"/>
      <c r="D67" s="698"/>
      <c r="E67" s="463"/>
      <c r="F67" s="164"/>
      <c r="G67" s="164"/>
      <c r="H67" s="520">
        <v>1</v>
      </c>
    </row>
    <row r="68" spans="1:8" s="205" customFormat="1" ht="28.9" customHeight="1" x14ac:dyDescent="0.25">
      <c r="A68" s="851" t="str">
        <f>A16</f>
        <v>D.3 [Category name]</v>
      </c>
      <c r="B68" s="852"/>
      <c r="C68" s="697"/>
      <c r="D68" s="697"/>
      <c r="E68" s="463"/>
      <c r="F68" s="164"/>
      <c r="G68" s="164"/>
      <c r="H68" s="520">
        <v>1</v>
      </c>
    </row>
    <row r="69" spans="1:8" s="205" customFormat="1" ht="28.9" customHeight="1" x14ac:dyDescent="0.25">
      <c r="A69" s="851" t="str">
        <f>A17</f>
        <v>D.4 [Category name]</v>
      </c>
      <c r="B69" s="852"/>
      <c r="C69" s="697"/>
      <c r="D69" s="698"/>
      <c r="E69" s="463"/>
      <c r="F69" s="164"/>
      <c r="G69" s="164"/>
      <c r="H69" s="520">
        <v>1</v>
      </c>
    </row>
    <row r="70" spans="1:8" s="205" customFormat="1" ht="28.9" customHeight="1" x14ac:dyDescent="0.25">
      <c r="A70" s="851" t="str">
        <f>A18</f>
        <v>D.5 [Category name]</v>
      </c>
      <c r="B70" s="852"/>
      <c r="C70" s="699"/>
      <c r="D70" s="700"/>
      <c r="E70" s="517"/>
      <c r="F70" s="164"/>
      <c r="G70" s="164"/>
      <c r="H70" s="520">
        <v>1</v>
      </c>
    </row>
    <row r="71" spans="1:8" s="205" customFormat="1" ht="28.9" customHeight="1" thickBot="1" x14ac:dyDescent="0.3">
      <c r="A71" s="840" t="str">
        <f>A19</f>
        <v>D.6 [Category name]</v>
      </c>
      <c r="B71" s="841"/>
      <c r="C71" s="701"/>
      <c r="D71" s="702"/>
      <c r="E71" s="464"/>
      <c r="F71" s="459"/>
      <c r="G71" s="459"/>
      <c r="H71" s="521">
        <v>1</v>
      </c>
    </row>
    <row r="72" spans="1:8" s="205" customFormat="1" ht="27" customHeight="1" thickTop="1" thickBot="1" x14ac:dyDescent="0.3">
      <c r="A72" s="48"/>
      <c r="B72" s="49"/>
    </row>
    <row r="73" spans="1:8" s="205" customFormat="1" ht="28.9" customHeight="1" thickTop="1" thickBot="1" x14ac:dyDescent="0.3">
      <c r="A73" s="745" t="s">
        <v>213</v>
      </c>
      <c r="B73" s="746"/>
      <c r="C73" s="746"/>
      <c r="D73" s="746"/>
      <c r="E73" s="746"/>
      <c r="F73" s="746"/>
      <c r="G73" s="746"/>
      <c r="H73" s="747"/>
    </row>
    <row r="74" spans="1:8" s="205" customFormat="1" ht="28.9" customHeight="1" thickTop="1" x14ac:dyDescent="0.25">
      <c r="A74" s="458"/>
      <c r="B74" s="398"/>
      <c r="C74" s="462"/>
      <c r="D74" s="466"/>
      <c r="E74" s="467"/>
      <c r="F74" s="467"/>
      <c r="G74" s="467"/>
      <c r="H74" s="165"/>
    </row>
    <row r="75" spans="1:8" s="205" customFormat="1" ht="28.9" customHeight="1" x14ac:dyDescent="0.25">
      <c r="A75" s="460" t="s">
        <v>214</v>
      </c>
      <c r="B75" s="703"/>
      <c r="C75" s="468"/>
      <c r="D75" s="469"/>
      <c r="E75" s="164"/>
      <c r="F75" s="164"/>
      <c r="G75" s="164"/>
      <c r="H75" s="520">
        <v>1</v>
      </c>
    </row>
    <row r="76" spans="1:8" s="205" customFormat="1" ht="28.9" customHeight="1" x14ac:dyDescent="0.25">
      <c r="A76" s="460" t="s">
        <v>234</v>
      </c>
      <c r="B76" s="703"/>
      <c r="C76" s="470"/>
      <c r="D76" s="471"/>
      <c r="E76" s="471"/>
      <c r="F76" s="471"/>
      <c r="G76" s="471"/>
      <c r="H76" s="465"/>
    </row>
    <row r="77" spans="1:8" s="205" customFormat="1" ht="75.599999999999994" hidden="1" customHeight="1" x14ac:dyDescent="0.25">
      <c r="A77" s="608" t="s">
        <v>391</v>
      </c>
      <c r="B77" s="693" t="s">
        <v>377</v>
      </c>
      <c r="C77" s="471"/>
      <c r="D77" s="471"/>
      <c r="E77" s="471"/>
      <c r="F77" s="471"/>
      <c r="G77" s="471"/>
      <c r="H77" s="465"/>
    </row>
    <row r="78" spans="1:8" s="205" customFormat="1" ht="28.9" hidden="1" customHeight="1" x14ac:dyDescent="0.25">
      <c r="A78" s="868" t="s">
        <v>376</v>
      </c>
      <c r="B78" s="868"/>
      <c r="C78" s="471"/>
      <c r="D78" s="471"/>
      <c r="E78" s="471"/>
      <c r="F78" s="471"/>
      <c r="G78" s="471"/>
      <c r="H78" s="465"/>
    </row>
    <row r="79" spans="1:8" s="205" customFormat="1" ht="28.9" hidden="1" customHeight="1" x14ac:dyDescent="0.25">
      <c r="A79" s="609" t="s">
        <v>370</v>
      </c>
      <c r="B79" s="610" t="s">
        <v>371</v>
      </c>
      <c r="C79" s="869" t="s">
        <v>372</v>
      </c>
      <c r="D79" s="870"/>
      <c r="E79" s="870" t="s">
        <v>390</v>
      </c>
      <c r="F79" s="870"/>
      <c r="G79" s="471"/>
      <c r="H79" s="465"/>
    </row>
    <row r="80" spans="1:8" s="205" customFormat="1" ht="28.9" hidden="1" customHeight="1" x14ac:dyDescent="0.25">
      <c r="A80" s="611" t="s">
        <v>295</v>
      </c>
      <c r="B80" s="692">
        <v>0.7</v>
      </c>
      <c r="C80" s="871">
        <f>'4. Consolid table (participant)'!B22+'4. Consolid table (participant)'!C22+'4. Consolid table (participant)'!D22</f>
        <v>34900</v>
      </c>
      <c r="D80" s="872"/>
      <c r="E80" s="872">
        <f t="shared" ref="E80:E91" si="0">C80*B80</f>
        <v>24430</v>
      </c>
      <c r="F80" s="872"/>
      <c r="G80" s="471"/>
      <c r="H80" s="465"/>
    </row>
    <row r="81" spans="1:8" s="205" customFormat="1" ht="28.9" hidden="1" customHeight="1" x14ac:dyDescent="0.25">
      <c r="A81" s="611" t="s">
        <v>193</v>
      </c>
      <c r="B81" s="692">
        <v>0.7</v>
      </c>
      <c r="C81" s="871">
        <f>'4. Consolid table (participant)'!G22</f>
        <v>0</v>
      </c>
      <c r="D81" s="872"/>
      <c r="E81" s="872">
        <f t="shared" si="0"/>
        <v>0</v>
      </c>
      <c r="F81" s="872"/>
      <c r="G81" s="471"/>
      <c r="H81" s="465"/>
    </row>
    <row r="82" spans="1:8" s="205" customFormat="1" ht="28.9" hidden="1" customHeight="1" x14ac:dyDescent="0.25">
      <c r="A82" s="611" t="s">
        <v>283</v>
      </c>
      <c r="B82" s="692">
        <v>0.7</v>
      </c>
      <c r="C82" s="871">
        <f>'4. Consolid table (participant)'!H22</f>
        <v>36800</v>
      </c>
      <c r="D82" s="872"/>
      <c r="E82" s="872">
        <f t="shared" si="0"/>
        <v>25760</v>
      </c>
      <c r="F82" s="872"/>
      <c r="G82" s="471"/>
      <c r="H82" s="465"/>
    </row>
    <row r="83" spans="1:8" s="205" customFormat="1" ht="28.9" hidden="1" customHeight="1" x14ac:dyDescent="0.25">
      <c r="A83" s="611" t="s">
        <v>290</v>
      </c>
      <c r="B83" s="692">
        <v>0.7</v>
      </c>
      <c r="C83" s="871">
        <f>'4. Consolid table (participant)'!L22</f>
        <v>1125</v>
      </c>
      <c r="D83" s="872"/>
      <c r="E83" s="872">
        <f t="shared" si="0"/>
        <v>787.5</v>
      </c>
      <c r="F83" s="872"/>
      <c r="G83" s="471"/>
      <c r="H83" s="465"/>
    </row>
    <row r="84" spans="1:8" s="205" customFormat="1" ht="28.9" hidden="1" customHeight="1" x14ac:dyDescent="0.25">
      <c r="A84" s="611" t="s">
        <v>291</v>
      </c>
      <c r="B84" s="692">
        <v>0.7</v>
      </c>
      <c r="C84" s="871">
        <f>'4. Consolid table (participant)'!M22</f>
        <v>0</v>
      </c>
      <c r="D84" s="872"/>
      <c r="E84" s="872">
        <f t="shared" si="0"/>
        <v>0</v>
      </c>
      <c r="F84" s="872"/>
      <c r="G84" s="471"/>
      <c r="H84" s="465"/>
    </row>
    <row r="85" spans="1:8" s="205" customFormat="1" ht="28.9" hidden="1" customHeight="1" x14ac:dyDescent="0.15">
      <c r="A85" s="707" t="s">
        <v>395</v>
      </c>
      <c r="B85" s="692">
        <v>1</v>
      </c>
      <c r="C85" s="871">
        <f>'4. Consolid table (participant)'!N22</f>
        <v>0</v>
      </c>
      <c r="D85" s="872"/>
      <c r="E85" s="872">
        <f t="shared" si="0"/>
        <v>0</v>
      </c>
      <c r="F85" s="872"/>
      <c r="G85" s="471"/>
      <c r="H85" s="465"/>
    </row>
    <row r="86" spans="1:8" s="205" customFormat="1" ht="28.9" hidden="1" customHeight="1" x14ac:dyDescent="0.25">
      <c r="A86" s="611" t="str">
        <f>A15</f>
        <v>D.2 [Category name]</v>
      </c>
      <c r="B86" s="692">
        <v>1</v>
      </c>
      <c r="C86" s="871">
        <f>'4. Consolid table (participant)'!O22</f>
        <v>0</v>
      </c>
      <c r="D86" s="872"/>
      <c r="E86" s="872">
        <f t="shared" ref="E86:E89" si="1">C86*B86</f>
        <v>0</v>
      </c>
      <c r="F86" s="872"/>
      <c r="G86" s="471"/>
      <c r="H86" s="465"/>
    </row>
    <row r="87" spans="1:8" s="205" customFormat="1" ht="28.9" hidden="1" customHeight="1" x14ac:dyDescent="0.25">
      <c r="A87" s="611" t="str">
        <f t="shared" ref="A87:A90" si="2">A16</f>
        <v>D.3 [Category name]</v>
      </c>
      <c r="B87" s="692">
        <v>1</v>
      </c>
      <c r="C87" s="871">
        <f>'4. Consolid table (participant)'!P22</f>
        <v>0</v>
      </c>
      <c r="D87" s="872"/>
      <c r="E87" s="872">
        <f t="shared" si="1"/>
        <v>0</v>
      </c>
      <c r="F87" s="872"/>
      <c r="G87" s="471"/>
      <c r="H87" s="465"/>
    </row>
    <row r="88" spans="1:8" s="205" customFormat="1" ht="28.9" hidden="1" customHeight="1" x14ac:dyDescent="0.25">
      <c r="A88" s="611" t="str">
        <f t="shared" si="2"/>
        <v>D.4 [Category name]</v>
      </c>
      <c r="B88" s="692">
        <v>1</v>
      </c>
      <c r="C88" s="871">
        <f>'4. Consolid table (participant)'!Q22</f>
        <v>0</v>
      </c>
      <c r="D88" s="872"/>
      <c r="E88" s="872">
        <f t="shared" si="1"/>
        <v>0</v>
      </c>
      <c r="F88" s="872"/>
      <c r="G88" s="471"/>
      <c r="H88" s="465"/>
    </row>
    <row r="89" spans="1:8" s="205" customFormat="1" ht="28.9" hidden="1" customHeight="1" x14ac:dyDescent="0.25">
      <c r="A89" s="611" t="str">
        <f t="shared" si="2"/>
        <v>D.5 [Category name]</v>
      </c>
      <c r="B89" s="692">
        <v>1</v>
      </c>
      <c r="C89" s="871">
        <f>'4. Consolid table (participant)'!R22</f>
        <v>0</v>
      </c>
      <c r="D89" s="872"/>
      <c r="E89" s="872">
        <f t="shared" si="1"/>
        <v>0</v>
      </c>
      <c r="F89" s="872"/>
      <c r="G89" s="471"/>
      <c r="H89" s="465"/>
    </row>
    <row r="90" spans="1:8" s="205" customFormat="1" ht="28.9" hidden="1" customHeight="1" x14ac:dyDescent="0.25">
      <c r="A90" s="611" t="str">
        <f t="shared" si="2"/>
        <v>D.6 [Category name]</v>
      </c>
      <c r="B90" s="692">
        <v>1</v>
      </c>
      <c r="C90" s="871">
        <f>'4. Consolid table (participant)'!S22</f>
        <v>0</v>
      </c>
      <c r="D90" s="872"/>
      <c r="E90" s="872">
        <f t="shared" ref="E90" si="3">C90*B90</f>
        <v>0</v>
      </c>
      <c r="F90" s="872"/>
      <c r="G90" s="471"/>
      <c r="H90" s="465"/>
    </row>
    <row r="91" spans="1:8" s="205" customFormat="1" ht="28.9" hidden="1" customHeight="1" x14ac:dyDescent="0.25">
      <c r="A91" s="611" t="s">
        <v>191</v>
      </c>
      <c r="B91" s="692">
        <v>0.7</v>
      </c>
      <c r="C91" s="871">
        <f>'4. Consolid table (participant)'!T22</f>
        <v>5097.7500000000009</v>
      </c>
      <c r="D91" s="872"/>
      <c r="E91" s="872">
        <f t="shared" si="0"/>
        <v>3568.4250000000006</v>
      </c>
      <c r="F91" s="872"/>
      <c r="G91" s="471"/>
      <c r="H91" s="465"/>
    </row>
    <row r="92" spans="1:8" s="205" customFormat="1" ht="28.9" hidden="1" customHeight="1" thickBot="1" x14ac:dyDescent="0.3">
      <c r="A92" s="612"/>
      <c r="B92" s="558"/>
      <c r="C92" s="873">
        <f>SUM(C80:C91)</f>
        <v>77922.75</v>
      </c>
      <c r="D92" s="874"/>
      <c r="E92" s="874">
        <f>SUM(E80:E91)</f>
        <v>54545.925000000003</v>
      </c>
      <c r="F92" s="874"/>
      <c r="G92" s="613"/>
      <c r="H92" s="614"/>
    </row>
    <row r="93" spans="1:8" s="205" customFormat="1" ht="28.9" customHeight="1" thickBot="1" x14ac:dyDescent="0.3">
      <c r="A93" s="612"/>
      <c r="B93" s="558"/>
      <c r="C93" s="615"/>
      <c r="D93" s="615"/>
      <c r="E93" s="615"/>
      <c r="F93" s="615"/>
      <c r="G93" s="613"/>
      <c r="H93" s="614"/>
    </row>
    <row r="94" spans="1:8" s="205" customFormat="1" ht="33.6" hidden="1" customHeight="1" thickTop="1" thickBot="1" x14ac:dyDescent="0.3">
      <c r="A94" s="865" t="s">
        <v>202</v>
      </c>
      <c r="B94" s="866"/>
      <c r="C94" s="866"/>
      <c r="D94" s="866"/>
      <c r="E94" s="866"/>
      <c r="F94" s="866"/>
      <c r="G94" s="866"/>
      <c r="H94" s="867"/>
    </row>
    <row r="95" spans="1:8" s="205" customFormat="1" ht="31.9" hidden="1" customHeight="1" thickTop="1" thickBot="1" x14ac:dyDescent="0.3">
      <c r="A95" s="862" t="s">
        <v>310</v>
      </c>
      <c r="B95" s="863"/>
      <c r="C95" s="863"/>
      <c r="D95" s="863"/>
      <c r="E95" s="863"/>
      <c r="F95" s="863"/>
      <c r="G95" s="863"/>
      <c r="H95" s="864"/>
    </row>
    <row r="96" spans="1:8" s="205" customFormat="1" ht="25.5" hidden="1" customHeight="1" thickBot="1" x14ac:dyDescent="0.3">
      <c r="A96" s="842" t="s">
        <v>91</v>
      </c>
      <c r="B96" s="843"/>
      <c r="C96" s="843"/>
      <c r="D96" s="843"/>
      <c r="E96" s="843"/>
      <c r="F96" s="843"/>
      <c r="G96" s="843"/>
      <c r="H96" s="844"/>
    </row>
    <row r="97" spans="1:8" s="205" customFormat="1" ht="30.75" hidden="1" customHeight="1" x14ac:dyDescent="0.25">
      <c r="A97" s="150"/>
      <c r="B97" s="395" t="s">
        <v>314</v>
      </c>
      <c r="C97" s="147"/>
      <c r="D97" s="147"/>
      <c r="E97" s="147"/>
      <c r="F97" s="147"/>
      <c r="G97" s="147"/>
      <c r="H97" s="151"/>
    </row>
    <row r="98" spans="1:8" s="205" customFormat="1" ht="28.5" hidden="1" customHeight="1" x14ac:dyDescent="0.25">
      <c r="A98" s="152" t="s">
        <v>45</v>
      </c>
      <c r="B98" s="148"/>
      <c r="C98" s="183"/>
      <c r="D98" s="184"/>
      <c r="E98" s="184"/>
      <c r="F98" s="184"/>
      <c r="G98" s="184"/>
      <c r="H98" s="185"/>
    </row>
    <row r="99" spans="1:8" s="205" customFormat="1" ht="25.5" hidden="1" customHeight="1" x14ac:dyDescent="0.25">
      <c r="A99" s="302" t="s">
        <v>44</v>
      </c>
      <c r="B99" s="140"/>
      <c r="C99" s="184"/>
      <c r="D99" s="184"/>
      <c r="E99" s="184"/>
      <c r="F99" s="184"/>
      <c r="G99" s="184"/>
      <c r="H99" s="185"/>
    </row>
    <row r="100" spans="1:8" s="205" customFormat="1" ht="24" hidden="1" customHeight="1" x14ac:dyDescent="0.25">
      <c r="A100" s="153" t="s">
        <v>41</v>
      </c>
      <c r="B100" s="149">
        <v>0</v>
      </c>
      <c r="C100" s="183"/>
      <c r="D100" s="184"/>
      <c r="E100" s="184"/>
      <c r="F100" s="184"/>
      <c r="G100" s="184"/>
      <c r="H100" s="185"/>
    </row>
    <row r="101" spans="1:8" s="205" customFormat="1" ht="21.75" hidden="1" customHeight="1" x14ac:dyDescent="0.25">
      <c r="A101" s="153" t="s">
        <v>203</v>
      </c>
      <c r="B101" s="149">
        <v>0</v>
      </c>
      <c r="C101" s="183"/>
      <c r="D101" s="184"/>
      <c r="E101" s="184"/>
      <c r="F101" s="184"/>
      <c r="G101" s="184"/>
      <c r="H101" s="185"/>
    </row>
    <row r="102" spans="1:8" s="205" customFormat="1" ht="23.25" hidden="1" customHeight="1" x14ac:dyDescent="0.25">
      <c r="A102" s="153" t="s">
        <v>40</v>
      </c>
      <c r="B102" s="149">
        <v>0</v>
      </c>
      <c r="C102" s="183"/>
      <c r="D102" s="184"/>
      <c r="E102" s="184"/>
      <c r="F102" s="184"/>
      <c r="G102" s="184"/>
      <c r="H102" s="185"/>
    </row>
    <row r="103" spans="1:8" s="205" customFormat="1" ht="23.25" hidden="1" customHeight="1" x14ac:dyDescent="0.25">
      <c r="A103" s="302" t="s">
        <v>43</v>
      </c>
      <c r="B103" s="140"/>
      <c r="C103" s="184"/>
      <c r="D103" s="184"/>
      <c r="E103" s="184"/>
      <c r="F103" s="184"/>
      <c r="G103" s="184"/>
      <c r="H103" s="185"/>
    </row>
    <row r="104" spans="1:8" s="205" customFormat="1" ht="27.75" hidden="1" customHeight="1" x14ac:dyDescent="0.25">
      <c r="A104" s="153" t="s">
        <v>41</v>
      </c>
      <c r="B104" s="149">
        <v>0</v>
      </c>
      <c r="C104" s="183"/>
      <c r="D104" s="184"/>
      <c r="E104" s="184"/>
      <c r="F104" s="184"/>
      <c r="G104" s="184"/>
      <c r="H104" s="185"/>
    </row>
    <row r="105" spans="1:8" s="205" customFormat="1" ht="24" hidden="1" customHeight="1" x14ac:dyDescent="0.25">
      <c r="A105" s="153" t="s">
        <v>203</v>
      </c>
      <c r="B105" s="149">
        <v>0</v>
      </c>
      <c r="C105" s="183"/>
      <c r="D105" s="184"/>
      <c r="E105" s="184"/>
      <c r="F105" s="184"/>
      <c r="G105" s="184"/>
      <c r="H105" s="185"/>
    </row>
    <row r="106" spans="1:8" s="205" customFormat="1" ht="24" hidden="1" customHeight="1" x14ac:dyDescent="0.25">
      <c r="A106" s="153" t="s">
        <v>40</v>
      </c>
      <c r="B106" s="149">
        <v>0</v>
      </c>
      <c r="C106" s="183"/>
      <c r="D106" s="184"/>
      <c r="E106" s="184"/>
      <c r="F106" s="184"/>
      <c r="G106" s="184"/>
      <c r="H106" s="185"/>
    </row>
    <row r="107" spans="1:8" s="205" customFormat="1" ht="23.25" hidden="1" customHeight="1" x14ac:dyDescent="0.25">
      <c r="A107" s="302" t="s">
        <v>42</v>
      </c>
      <c r="B107" s="140"/>
      <c r="C107" s="184"/>
      <c r="D107" s="184"/>
      <c r="E107" s="184"/>
      <c r="F107" s="184"/>
      <c r="G107" s="184"/>
      <c r="H107" s="185"/>
    </row>
    <row r="108" spans="1:8" s="205" customFormat="1" ht="23.25" hidden="1" customHeight="1" x14ac:dyDescent="0.25">
      <c r="A108" s="153" t="s">
        <v>41</v>
      </c>
      <c r="B108" s="149">
        <v>0</v>
      </c>
      <c r="C108" s="183"/>
      <c r="D108" s="184"/>
      <c r="E108" s="184"/>
      <c r="F108" s="184"/>
      <c r="G108" s="184"/>
      <c r="H108" s="185"/>
    </row>
    <row r="109" spans="1:8" s="205" customFormat="1" ht="21.75" hidden="1" customHeight="1" x14ac:dyDescent="0.25">
      <c r="A109" s="153" t="s">
        <v>203</v>
      </c>
      <c r="B109" s="149">
        <v>0</v>
      </c>
      <c r="C109" s="183"/>
      <c r="D109" s="184"/>
      <c r="E109" s="184"/>
      <c r="F109" s="184"/>
      <c r="G109" s="184"/>
      <c r="H109" s="185"/>
    </row>
    <row r="110" spans="1:8" s="205" customFormat="1" ht="25.5" hidden="1" customHeight="1" x14ac:dyDescent="0.25">
      <c r="A110" s="153" t="s">
        <v>40</v>
      </c>
      <c r="B110" s="149">
        <v>0</v>
      </c>
      <c r="C110" s="183"/>
      <c r="D110" s="184"/>
      <c r="E110" s="184"/>
      <c r="F110" s="184"/>
      <c r="G110" s="184"/>
      <c r="H110" s="185"/>
    </row>
    <row r="111" spans="1:8" s="205" customFormat="1" ht="25.5" hidden="1" customHeight="1" x14ac:dyDescent="0.25">
      <c r="A111" s="351" t="s">
        <v>204</v>
      </c>
      <c r="B111" s="159">
        <f>B100+B104+B108</f>
        <v>0</v>
      </c>
      <c r="C111" s="183"/>
      <c r="D111" s="184"/>
      <c r="E111" s="184"/>
      <c r="F111" s="184"/>
      <c r="G111" s="184"/>
      <c r="H111" s="185"/>
    </row>
    <row r="112" spans="1:8" s="205" customFormat="1" ht="24.75" hidden="1" customHeight="1" x14ac:dyDescent="0.25">
      <c r="A112" s="351" t="s">
        <v>205</v>
      </c>
      <c r="B112" s="159">
        <f>B101+B105+B109</f>
        <v>0</v>
      </c>
      <c r="C112" s="183"/>
      <c r="D112" s="184"/>
      <c r="E112" s="184"/>
      <c r="F112" s="184"/>
      <c r="G112" s="184"/>
      <c r="H112" s="185"/>
    </row>
    <row r="113" spans="1:8" s="205" customFormat="1" ht="27" hidden="1" customHeight="1" x14ac:dyDescent="0.25">
      <c r="A113" s="351" t="s">
        <v>206</v>
      </c>
      <c r="B113" s="159">
        <f>B102+B106+B110</f>
        <v>0</v>
      </c>
      <c r="C113" s="183"/>
      <c r="D113" s="184"/>
      <c r="E113" s="184"/>
      <c r="F113" s="184"/>
      <c r="G113" s="184"/>
      <c r="H113" s="185"/>
    </row>
    <row r="114" spans="1:8" s="205" customFormat="1" ht="26.25" hidden="1" customHeight="1" thickBot="1" x14ac:dyDescent="0.3">
      <c r="A114" s="353" t="s">
        <v>296</v>
      </c>
      <c r="B114" s="278">
        <f>B111+B112+B113</f>
        <v>0</v>
      </c>
      <c r="C114" s="354"/>
      <c r="D114" s="355"/>
      <c r="E114" s="355"/>
      <c r="F114" s="355"/>
      <c r="G114" s="355"/>
      <c r="H114" s="356"/>
    </row>
    <row r="115" spans="1:8" s="205" customFormat="1" ht="25.5" hidden="1" customHeight="1" thickBot="1" x14ac:dyDescent="0.3">
      <c r="A115" s="406" t="s">
        <v>289</v>
      </c>
      <c r="B115" s="405"/>
      <c r="C115" s="405"/>
      <c r="D115" s="400"/>
      <c r="E115" s="400"/>
      <c r="F115" s="400"/>
      <c r="G115" s="400"/>
      <c r="H115" s="401"/>
    </row>
    <row r="116" spans="1:8" s="205" customFormat="1" ht="24" hidden="1" customHeight="1" x14ac:dyDescent="0.25">
      <c r="A116" s="154"/>
      <c r="B116" s="845" t="s">
        <v>314</v>
      </c>
      <c r="C116" s="853" t="s">
        <v>103</v>
      </c>
      <c r="D116" s="853"/>
      <c r="E116" s="853"/>
      <c r="F116" s="854"/>
      <c r="G116" s="854"/>
      <c r="H116" s="855"/>
    </row>
    <row r="117" spans="1:8" s="205" customFormat="1" ht="39" hidden="1" customHeight="1" x14ac:dyDescent="0.25">
      <c r="A117" s="155"/>
      <c r="B117" s="846"/>
      <c r="C117" s="548" t="s">
        <v>5</v>
      </c>
      <c r="D117" s="548" t="s">
        <v>275</v>
      </c>
      <c r="E117" s="156" t="s">
        <v>285</v>
      </c>
      <c r="F117" s="856"/>
      <c r="G117" s="856"/>
      <c r="H117" s="857"/>
    </row>
    <row r="118" spans="1:8" s="205" customFormat="1" ht="24" hidden="1" customHeight="1" x14ac:dyDescent="0.25">
      <c r="A118" s="859" t="s">
        <v>45</v>
      </c>
      <c r="B118" s="860"/>
      <c r="C118" s="860"/>
      <c r="D118" s="860"/>
      <c r="E118" s="861"/>
      <c r="F118" s="856"/>
      <c r="G118" s="856"/>
      <c r="H118" s="857"/>
    </row>
    <row r="119" spans="1:8" s="205" customFormat="1" ht="21" hidden="1" customHeight="1" x14ac:dyDescent="0.25">
      <c r="A119" s="252" t="s">
        <v>44</v>
      </c>
      <c r="B119" s="253"/>
      <c r="C119" s="253"/>
      <c r="D119" s="253"/>
      <c r="E119" s="253"/>
      <c r="F119" s="858"/>
      <c r="G119" s="856"/>
      <c r="H119" s="857"/>
    </row>
    <row r="120" spans="1:8" s="205" customFormat="1" ht="23.25" hidden="1" customHeight="1" x14ac:dyDescent="0.25">
      <c r="A120" s="157" t="s">
        <v>41</v>
      </c>
      <c r="B120" s="158">
        <v>0</v>
      </c>
      <c r="C120" s="158">
        <v>0</v>
      </c>
      <c r="D120" s="158">
        <v>0</v>
      </c>
      <c r="E120" s="226">
        <f>C120*D120</f>
        <v>0</v>
      </c>
      <c r="F120" s="856"/>
      <c r="G120" s="856"/>
      <c r="H120" s="857"/>
    </row>
    <row r="121" spans="1:8" s="205" customFormat="1" ht="23.25" hidden="1" customHeight="1" x14ac:dyDescent="0.25">
      <c r="A121" s="157" t="s">
        <v>203</v>
      </c>
      <c r="B121" s="158">
        <v>0</v>
      </c>
      <c r="C121" s="158">
        <v>0</v>
      </c>
      <c r="D121" s="158">
        <v>0</v>
      </c>
      <c r="E121" s="226">
        <f>C121*D121</f>
        <v>0</v>
      </c>
      <c r="F121" s="856"/>
      <c r="G121" s="856"/>
      <c r="H121" s="857"/>
    </row>
    <row r="122" spans="1:8" s="205" customFormat="1" ht="21" hidden="1" customHeight="1" x14ac:dyDescent="0.25">
      <c r="A122" s="157" t="s">
        <v>40</v>
      </c>
      <c r="B122" s="158">
        <v>0</v>
      </c>
      <c r="C122" s="158">
        <v>0</v>
      </c>
      <c r="D122" s="158">
        <v>0</v>
      </c>
      <c r="E122" s="226">
        <f>C122*D122</f>
        <v>0</v>
      </c>
      <c r="F122" s="856"/>
      <c r="G122" s="856"/>
      <c r="H122" s="857"/>
    </row>
    <row r="123" spans="1:8" s="205" customFormat="1" ht="24.75" hidden="1" customHeight="1" x14ac:dyDescent="0.25">
      <c r="A123" s="252" t="s">
        <v>43</v>
      </c>
      <c r="B123" s="253"/>
      <c r="C123" s="253"/>
      <c r="D123" s="253"/>
      <c r="E123" s="253"/>
      <c r="F123" s="858"/>
      <c r="G123" s="856"/>
      <c r="H123" s="857"/>
    </row>
    <row r="124" spans="1:8" s="205" customFormat="1" ht="21" hidden="1" customHeight="1" x14ac:dyDescent="0.25">
      <c r="A124" s="157" t="s">
        <v>41</v>
      </c>
      <c r="B124" s="158">
        <v>0</v>
      </c>
      <c r="C124" s="158">
        <v>0</v>
      </c>
      <c r="D124" s="158">
        <v>0</v>
      </c>
      <c r="E124" s="226">
        <f>C124*D124</f>
        <v>0</v>
      </c>
      <c r="F124" s="856"/>
      <c r="G124" s="856"/>
      <c r="H124" s="857"/>
    </row>
    <row r="125" spans="1:8" s="205" customFormat="1" ht="20.25" hidden="1" customHeight="1" x14ac:dyDescent="0.25">
      <c r="A125" s="157" t="s">
        <v>203</v>
      </c>
      <c r="B125" s="158">
        <v>0</v>
      </c>
      <c r="C125" s="158">
        <v>0</v>
      </c>
      <c r="D125" s="158">
        <v>0</v>
      </c>
      <c r="E125" s="226">
        <f>C125*D125</f>
        <v>0</v>
      </c>
      <c r="F125" s="856"/>
      <c r="G125" s="856"/>
      <c r="H125" s="857"/>
    </row>
    <row r="126" spans="1:8" s="205" customFormat="1" ht="21" hidden="1" customHeight="1" x14ac:dyDescent="0.25">
      <c r="A126" s="157" t="s">
        <v>40</v>
      </c>
      <c r="B126" s="158">
        <v>0</v>
      </c>
      <c r="C126" s="158">
        <v>0</v>
      </c>
      <c r="D126" s="158">
        <v>0</v>
      </c>
      <c r="E126" s="226">
        <f>C126*D126</f>
        <v>0</v>
      </c>
      <c r="F126" s="856"/>
      <c r="G126" s="856"/>
      <c r="H126" s="857"/>
    </row>
    <row r="127" spans="1:8" s="205" customFormat="1" ht="24.75" hidden="1" customHeight="1" x14ac:dyDescent="0.25">
      <c r="A127" s="252" t="s">
        <v>42</v>
      </c>
      <c r="B127" s="253"/>
      <c r="C127" s="253"/>
      <c r="D127" s="253"/>
      <c r="E127" s="253"/>
      <c r="F127" s="858"/>
      <c r="G127" s="856"/>
      <c r="H127" s="857"/>
    </row>
    <row r="128" spans="1:8" s="205" customFormat="1" ht="21.75" hidden="1" customHeight="1" x14ac:dyDescent="0.25">
      <c r="A128" s="157" t="s">
        <v>41</v>
      </c>
      <c r="B128" s="158">
        <v>0</v>
      </c>
      <c r="C128" s="158">
        <v>0</v>
      </c>
      <c r="D128" s="158">
        <v>0</v>
      </c>
      <c r="E128" s="226">
        <f>C128*D128</f>
        <v>0</v>
      </c>
      <c r="F128" s="856"/>
      <c r="G128" s="856"/>
      <c r="H128" s="857"/>
    </row>
    <row r="129" spans="1:11" s="205" customFormat="1" ht="23.25" hidden="1" customHeight="1" x14ac:dyDescent="0.25">
      <c r="A129" s="157" t="s">
        <v>203</v>
      </c>
      <c r="B129" s="158">
        <v>0</v>
      </c>
      <c r="C129" s="158">
        <v>0</v>
      </c>
      <c r="D129" s="158">
        <v>0</v>
      </c>
      <c r="E129" s="226">
        <f>C129*D129</f>
        <v>0</v>
      </c>
      <c r="F129" s="856"/>
      <c r="G129" s="856"/>
      <c r="H129" s="857"/>
    </row>
    <row r="130" spans="1:11" s="205" customFormat="1" ht="24.75" hidden="1" customHeight="1" x14ac:dyDescent="0.25">
      <c r="A130" s="157" t="s">
        <v>40</v>
      </c>
      <c r="B130" s="158">
        <v>0</v>
      </c>
      <c r="C130" s="158">
        <v>0</v>
      </c>
      <c r="D130" s="158">
        <v>0</v>
      </c>
      <c r="E130" s="226">
        <f>C130*D130</f>
        <v>0</v>
      </c>
      <c r="F130" s="856"/>
      <c r="G130" s="856"/>
      <c r="H130" s="857"/>
    </row>
    <row r="131" spans="1:11" s="205" customFormat="1" ht="24.75" hidden="1" customHeight="1" x14ac:dyDescent="0.25">
      <c r="A131" s="351" t="s">
        <v>204</v>
      </c>
      <c r="B131" s="159">
        <f>B120+B124+B128+E120+E124+E128</f>
        <v>0</v>
      </c>
      <c r="C131" s="352"/>
      <c r="D131" s="352"/>
      <c r="E131" s="159"/>
      <c r="F131" s="856"/>
      <c r="G131" s="856"/>
      <c r="H131" s="857"/>
    </row>
    <row r="132" spans="1:11" s="205" customFormat="1" ht="24" hidden="1" customHeight="1" x14ac:dyDescent="0.25">
      <c r="A132" s="351" t="s">
        <v>205</v>
      </c>
      <c r="B132" s="159">
        <f>E121+E125+E129+B121+B125+B129</f>
        <v>0</v>
      </c>
      <c r="C132" s="352"/>
      <c r="D132" s="352"/>
      <c r="E132" s="159"/>
      <c r="F132" s="856"/>
      <c r="G132" s="856"/>
      <c r="H132" s="857"/>
    </row>
    <row r="133" spans="1:11" s="205" customFormat="1" ht="22.5" hidden="1" customHeight="1" x14ac:dyDescent="0.25">
      <c r="A133" s="351" t="s">
        <v>206</v>
      </c>
      <c r="B133" s="159">
        <f>E122+E126+E130+B122+B126+B130</f>
        <v>0</v>
      </c>
      <c r="C133" s="352"/>
      <c r="D133" s="352"/>
      <c r="E133" s="159"/>
      <c r="F133" s="856"/>
      <c r="G133" s="856"/>
      <c r="H133" s="857"/>
    </row>
    <row r="134" spans="1:11" s="205" customFormat="1" ht="24" hidden="1" customHeight="1" x14ac:dyDescent="0.25">
      <c r="A134" s="353" t="s">
        <v>296</v>
      </c>
      <c r="B134" s="278">
        <f>B131+B132+B133</f>
        <v>0</v>
      </c>
      <c r="C134" s="352"/>
      <c r="D134" s="352"/>
      <c r="E134" s="278"/>
      <c r="F134" s="856"/>
      <c r="G134" s="856"/>
      <c r="H134" s="857"/>
    </row>
    <row r="135" spans="1:11" s="205" customFormat="1" ht="29.25" hidden="1" customHeight="1" thickBot="1" x14ac:dyDescent="0.3">
      <c r="A135" s="397"/>
      <c r="B135" s="374"/>
      <c r="C135" s="396"/>
      <c r="D135" s="380"/>
      <c r="E135" s="380"/>
      <c r="F135" s="380"/>
      <c r="G135" s="380"/>
      <c r="H135" s="381"/>
    </row>
    <row r="136" spans="1:11" s="205" customFormat="1" ht="31.9" hidden="1" customHeight="1" thickBot="1" x14ac:dyDescent="0.3">
      <c r="A136" s="796" t="s">
        <v>280</v>
      </c>
      <c r="B136" s="797"/>
      <c r="C136" s="797"/>
      <c r="D136" s="797"/>
      <c r="E136" s="797"/>
      <c r="F136" s="797"/>
      <c r="G136" s="797"/>
      <c r="H136" s="798"/>
    </row>
    <row r="137" spans="1:11" s="205" customFormat="1" ht="25.5" hidden="1" customHeight="1" thickBot="1" x14ac:dyDescent="0.3">
      <c r="A137" s="407" t="s">
        <v>91</v>
      </c>
      <c r="B137" s="408"/>
      <c r="C137" s="408"/>
      <c r="D137" s="409"/>
      <c r="E137" s="410"/>
      <c r="F137" s="410"/>
      <c r="G137" s="410"/>
      <c r="H137" s="411"/>
    </row>
    <row r="138" spans="1:11" s="205" customFormat="1" ht="13.5" hidden="1" customHeight="1" x14ac:dyDescent="0.25">
      <c r="A138" s="821" t="s">
        <v>273</v>
      </c>
      <c r="B138" s="809" t="s">
        <v>315</v>
      </c>
      <c r="C138" s="823"/>
      <c r="D138" s="824"/>
      <c r="E138" s="824"/>
      <c r="F138" s="824"/>
      <c r="G138" s="824"/>
      <c r="H138" s="825"/>
    </row>
    <row r="139" spans="1:11" s="205" customFormat="1" ht="23.25" hidden="1" customHeight="1" x14ac:dyDescent="0.25">
      <c r="A139" s="822"/>
      <c r="B139" s="811"/>
      <c r="C139" s="826"/>
      <c r="D139" s="827"/>
      <c r="E139" s="827"/>
      <c r="F139" s="827"/>
      <c r="G139" s="827"/>
      <c r="H139" s="828"/>
    </row>
    <row r="140" spans="1:11" s="205" customFormat="1" ht="24" hidden="1" customHeight="1" x14ac:dyDescent="0.25">
      <c r="A140" s="167" t="s">
        <v>37</v>
      </c>
      <c r="B140" s="161">
        <v>0</v>
      </c>
      <c r="C140" s="826"/>
      <c r="D140" s="827"/>
      <c r="E140" s="827"/>
      <c r="F140" s="827"/>
      <c r="G140" s="827"/>
      <c r="H140" s="828"/>
      <c r="I140" s="127"/>
      <c r="J140" s="128"/>
      <c r="K140" s="128"/>
    </row>
    <row r="141" spans="1:11" s="205" customFormat="1" ht="24" hidden="1" customHeight="1" x14ac:dyDescent="0.25">
      <c r="A141" s="167" t="s">
        <v>37</v>
      </c>
      <c r="B141" s="161">
        <v>0</v>
      </c>
      <c r="C141" s="826"/>
      <c r="D141" s="827"/>
      <c r="E141" s="827"/>
      <c r="F141" s="827"/>
      <c r="G141" s="827"/>
      <c r="H141" s="828"/>
      <c r="I141" s="127"/>
      <c r="J141" s="128"/>
      <c r="K141" s="128"/>
    </row>
    <row r="142" spans="1:11" s="205" customFormat="1" ht="27.75" hidden="1" customHeight="1" thickBot="1" x14ac:dyDescent="0.3">
      <c r="A142" s="168" t="s">
        <v>311</v>
      </c>
      <c r="B142" s="169">
        <f>B141+B140</f>
        <v>0</v>
      </c>
      <c r="C142" s="829"/>
      <c r="D142" s="830"/>
      <c r="E142" s="830"/>
      <c r="F142" s="830"/>
      <c r="G142" s="830"/>
      <c r="H142" s="831"/>
      <c r="I142" s="127"/>
      <c r="J142" s="128"/>
      <c r="K142" s="128"/>
    </row>
    <row r="143" spans="1:11" s="205" customFormat="1" ht="30" hidden="1" customHeight="1" thickBot="1" x14ac:dyDescent="0.3">
      <c r="A143" s="406" t="s">
        <v>92</v>
      </c>
      <c r="B143" s="412"/>
      <c r="C143" s="412"/>
      <c r="D143" s="410"/>
      <c r="E143" s="410"/>
      <c r="F143" s="410"/>
      <c r="G143" s="410"/>
      <c r="H143" s="413"/>
    </row>
    <row r="144" spans="1:11" s="205" customFormat="1" ht="25.5" hidden="1" customHeight="1" x14ac:dyDescent="0.25">
      <c r="A144" s="799" t="s">
        <v>273</v>
      </c>
      <c r="B144" s="809"/>
      <c r="C144" s="801" t="s">
        <v>103</v>
      </c>
      <c r="D144" s="801"/>
      <c r="E144" s="801"/>
      <c r="F144" s="802"/>
      <c r="G144" s="802"/>
      <c r="H144" s="803"/>
    </row>
    <row r="145" spans="1:11" s="205" customFormat="1" ht="32.25" hidden="1" customHeight="1" x14ac:dyDescent="0.25">
      <c r="A145" s="800"/>
      <c r="B145" s="810"/>
      <c r="C145" s="546" t="s">
        <v>5</v>
      </c>
      <c r="D145" s="546" t="s">
        <v>4</v>
      </c>
      <c r="E145" s="162" t="s">
        <v>286</v>
      </c>
      <c r="F145" s="804"/>
      <c r="G145" s="804"/>
      <c r="H145" s="805"/>
    </row>
    <row r="146" spans="1:11" s="205" customFormat="1" ht="25.5" hidden="1" customHeight="1" x14ac:dyDescent="0.25">
      <c r="A146" s="167" t="s">
        <v>37</v>
      </c>
      <c r="B146" s="433"/>
      <c r="C146" s="806"/>
      <c r="D146" s="807"/>
      <c r="E146" s="808"/>
      <c r="F146" s="804"/>
      <c r="G146" s="804"/>
      <c r="H146" s="805"/>
      <c r="I146" s="127"/>
      <c r="J146" s="128"/>
      <c r="K146" s="128"/>
    </row>
    <row r="147" spans="1:11" s="205" customFormat="1" ht="32.25" hidden="1" customHeight="1" x14ac:dyDescent="0.25">
      <c r="A147" s="170" t="s">
        <v>106</v>
      </c>
      <c r="B147" s="433"/>
      <c r="C147" s="160">
        <v>0</v>
      </c>
      <c r="D147" s="160">
        <v>0</v>
      </c>
      <c r="E147" s="159">
        <f>C147*D147</f>
        <v>0</v>
      </c>
      <c r="F147" s="804"/>
      <c r="G147" s="804"/>
      <c r="H147" s="805"/>
      <c r="I147" s="127"/>
      <c r="J147" s="128"/>
      <c r="K147" s="128"/>
    </row>
    <row r="148" spans="1:11" s="205" customFormat="1" ht="29.25" hidden="1" customHeight="1" x14ac:dyDescent="0.25">
      <c r="A148" s="166" t="s">
        <v>311</v>
      </c>
      <c r="B148" s="433"/>
      <c r="C148" s="163"/>
      <c r="D148" s="163"/>
      <c r="E148" s="278">
        <f>SUM(E146:E147)</f>
        <v>0</v>
      </c>
      <c r="F148" s="804"/>
      <c r="G148" s="804"/>
      <c r="H148" s="805"/>
      <c r="I148" s="127"/>
      <c r="J148" s="128"/>
      <c r="K148" s="128"/>
    </row>
    <row r="149" spans="1:11" s="205" customFormat="1" ht="20.25" hidden="1" customHeight="1" x14ac:dyDescent="0.25">
      <c r="A149" s="167" t="s">
        <v>107</v>
      </c>
      <c r="B149" s="433"/>
      <c r="C149" s="806"/>
      <c r="D149" s="807"/>
      <c r="E149" s="808"/>
      <c r="F149" s="804"/>
      <c r="G149" s="804"/>
      <c r="H149" s="805"/>
      <c r="I149" s="127"/>
      <c r="J149" s="128"/>
      <c r="K149" s="128"/>
    </row>
    <row r="150" spans="1:11" s="205" customFormat="1" ht="27" hidden="1" customHeight="1" x14ac:dyDescent="0.25">
      <c r="A150" s="170" t="s">
        <v>106</v>
      </c>
      <c r="B150" s="433"/>
      <c r="C150" s="160">
        <v>0</v>
      </c>
      <c r="D150" s="160">
        <v>0</v>
      </c>
      <c r="E150" s="159">
        <f>C150*D150</f>
        <v>0</v>
      </c>
      <c r="F150" s="804"/>
      <c r="G150" s="804"/>
      <c r="H150" s="805"/>
      <c r="I150" s="127"/>
      <c r="J150" s="128"/>
      <c r="K150" s="128"/>
    </row>
    <row r="151" spans="1:11" s="205" customFormat="1" ht="24.75" hidden="1" customHeight="1" thickBot="1" x14ac:dyDescent="0.3">
      <c r="A151" s="166" t="s">
        <v>312</v>
      </c>
      <c r="B151" s="433"/>
      <c r="C151" s="163"/>
      <c r="D151" s="163"/>
      <c r="E151" s="278">
        <f>SUM(E149:E150)</f>
        <v>0</v>
      </c>
      <c r="F151" s="804"/>
      <c r="G151" s="804"/>
      <c r="H151" s="805"/>
      <c r="I151" s="127"/>
      <c r="J151" s="128"/>
      <c r="K151" s="128"/>
    </row>
    <row r="152" spans="1:11" s="205" customFormat="1" ht="27" hidden="1" customHeight="1" thickBot="1" x14ac:dyDescent="0.3">
      <c r="A152" s="406" t="s">
        <v>232</v>
      </c>
      <c r="B152" s="412"/>
      <c r="C152" s="412"/>
      <c r="D152" s="410"/>
      <c r="E152" s="410"/>
      <c r="F152" s="410"/>
      <c r="G152" s="410"/>
      <c r="H152" s="413"/>
    </row>
    <row r="153" spans="1:11" s="205" customFormat="1" ht="25.5" hidden="1" customHeight="1" x14ac:dyDescent="0.25">
      <c r="A153" s="799" t="s">
        <v>273</v>
      </c>
      <c r="B153" s="809" t="s">
        <v>315</v>
      </c>
      <c r="C153" s="801" t="s">
        <v>103</v>
      </c>
      <c r="D153" s="801"/>
      <c r="E153" s="801"/>
      <c r="F153" s="802"/>
      <c r="G153" s="802"/>
      <c r="H153" s="803"/>
    </row>
    <row r="154" spans="1:11" s="205" customFormat="1" ht="36" hidden="1" customHeight="1" x14ac:dyDescent="0.25">
      <c r="A154" s="800"/>
      <c r="B154" s="811"/>
      <c r="C154" s="546" t="s">
        <v>5</v>
      </c>
      <c r="D154" s="546" t="s">
        <v>4</v>
      </c>
      <c r="E154" s="162" t="s">
        <v>286</v>
      </c>
      <c r="F154" s="804"/>
      <c r="G154" s="804"/>
      <c r="H154" s="805"/>
    </row>
    <row r="155" spans="1:11" s="205" customFormat="1" ht="26.25" hidden="1" customHeight="1" x14ac:dyDescent="0.25">
      <c r="A155" s="167" t="s">
        <v>37</v>
      </c>
      <c r="B155" s="433"/>
      <c r="C155" s="806"/>
      <c r="D155" s="807"/>
      <c r="E155" s="808"/>
      <c r="F155" s="804"/>
      <c r="G155" s="804"/>
      <c r="H155" s="805"/>
      <c r="I155" s="127"/>
      <c r="J155" s="128"/>
      <c r="K155" s="128"/>
    </row>
    <row r="156" spans="1:11" s="205" customFormat="1" ht="27.75" hidden="1" customHeight="1" x14ac:dyDescent="0.25">
      <c r="A156" s="170" t="s">
        <v>106</v>
      </c>
      <c r="B156" s="161">
        <v>0</v>
      </c>
      <c r="C156" s="160">
        <v>0</v>
      </c>
      <c r="D156" s="160">
        <v>0</v>
      </c>
      <c r="E156" s="159">
        <f>C156*D156</f>
        <v>0</v>
      </c>
      <c r="F156" s="804"/>
      <c r="G156" s="804"/>
      <c r="H156" s="805"/>
      <c r="I156" s="127"/>
      <c r="J156" s="128"/>
      <c r="K156" s="128"/>
    </row>
    <row r="157" spans="1:11" s="205" customFormat="1" ht="29.25" hidden="1" customHeight="1" x14ac:dyDescent="0.25">
      <c r="A157" s="166" t="s">
        <v>311</v>
      </c>
      <c r="B157" s="433"/>
      <c r="C157" s="163"/>
      <c r="D157" s="163"/>
      <c r="E157" s="278">
        <f>SUM(E155:E156)</f>
        <v>0</v>
      </c>
      <c r="F157" s="804"/>
      <c r="G157" s="804"/>
      <c r="H157" s="805"/>
      <c r="I157" s="127"/>
      <c r="J157" s="128"/>
      <c r="K157" s="128"/>
    </row>
    <row r="158" spans="1:11" s="205" customFormat="1" ht="23.25" hidden="1" customHeight="1" x14ac:dyDescent="0.25">
      <c r="A158" s="167" t="s">
        <v>107</v>
      </c>
      <c r="B158" s="433"/>
      <c r="C158" s="806"/>
      <c r="D158" s="807"/>
      <c r="E158" s="808"/>
      <c r="F158" s="804"/>
      <c r="G158" s="804"/>
      <c r="H158" s="805"/>
      <c r="I158" s="127"/>
      <c r="J158" s="128"/>
      <c r="K158" s="128"/>
    </row>
    <row r="159" spans="1:11" s="205" customFormat="1" ht="30" hidden="1" customHeight="1" x14ac:dyDescent="0.25">
      <c r="A159" s="170" t="s">
        <v>106</v>
      </c>
      <c r="B159" s="161">
        <v>0</v>
      </c>
      <c r="C159" s="160">
        <v>0</v>
      </c>
      <c r="D159" s="160">
        <v>0</v>
      </c>
      <c r="E159" s="159">
        <f>C159*D159</f>
        <v>0</v>
      </c>
      <c r="F159" s="804"/>
      <c r="G159" s="804"/>
      <c r="H159" s="805"/>
      <c r="I159" s="127"/>
      <c r="J159" s="128"/>
      <c r="K159" s="128"/>
    </row>
    <row r="160" spans="1:11" s="205" customFormat="1" ht="25.5" hidden="1" customHeight="1" x14ac:dyDescent="0.25">
      <c r="A160" s="166" t="s">
        <v>313</v>
      </c>
      <c r="B160" s="434"/>
      <c r="C160" s="163"/>
      <c r="D160" s="163"/>
      <c r="E160" s="278">
        <f>SUM(E158:E159)</f>
        <v>0</v>
      </c>
      <c r="F160" s="804"/>
      <c r="G160" s="804"/>
      <c r="H160" s="805"/>
      <c r="I160" s="127"/>
      <c r="J160" s="128"/>
      <c r="K160" s="128"/>
    </row>
    <row r="161" spans="1:11" s="205" customFormat="1" ht="26.25" hidden="1" customHeight="1" thickBot="1" x14ac:dyDescent="0.3">
      <c r="A161" s="373"/>
      <c r="B161" s="480"/>
      <c r="C161" s="373"/>
      <c r="D161" s="373"/>
      <c r="E161" s="374"/>
      <c r="F161" s="481"/>
      <c r="G161" s="481"/>
      <c r="H161" s="547"/>
      <c r="I161" s="127"/>
      <c r="J161" s="128"/>
      <c r="K161" s="128"/>
    </row>
    <row r="162" spans="1:11" s="205" customFormat="1" ht="31.9" hidden="1" customHeight="1" thickBot="1" x14ac:dyDescent="0.3">
      <c r="A162" s="796" t="s">
        <v>199</v>
      </c>
      <c r="B162" s="797"/>
      <c r="C162" s="797"/>
      <c r="D162" s="797"/>
      <c r="E162" s="797"/>
      <c r="F162" s="797"/>
      <c r="G162" s="797"/>
      <c r="H162" s="798"/>
    </row>
    <row r="163" spans="1:11" s="205" customFormat="1" ht="25.5" hidden="1" customHeight="1" thickBot="1" x14ac:dyDescent="0.3">
      <c r="A163" s="414" t="s">
        <v>288</v>
      </c>
      <c r="B163" s="415"/>
      <c r="C163" s="415"/>
      <c r="D163" s="416"/>
      <c r="E163" s="416"/>
      <c r="F163" s="416"/>
      <c r="G163" s="416"/>
      <c r="H163" s="417"/>
    </row>
    <row r="164" spans="1:11" s="205" customFormat="1" ht="18" hidden="1" customHeight="1" x14ac:dyDescent="0.25">
      <c r="A164" s="817" t="s">
        <v>259</v>
      </c>
      <c r="B164" s="810" t="s">
        <v>316</v>
      </c>
      <c r="C164" s="815"/>
      <c r="D164" s="816"/>
      <c r="E164" s="816"/>
      <c r="F164" s="380"/>
      <c r="G164" s="380"/>
      <c r="H164" s="381"/>
    </row>
    <row r="165" spans="1:11" s="205" customFormat="1" ht="25.5" hidden="1" customHeight="1" x14ac:dyDescent="0.25">
      <c r="A165" s="818"/>
      <c r="B165" s="811"/>
      <c r="C165" s="420"/>
      <c r="D165" s="421"/>
      <c r="E165" s="421"/>
      <c r="F165" s="380"/>
      <c r="G165" s="380"/>
      <c r="H165" s="381"/>
    </row>
    <row r="166" spans="1:11" s="205" customFormat="1" ht="25.5" hidden="1" customHeight="1" x14ac:dyDescent="0.25">
      <c r="A166" s="549" t="s">
        <v>196</v>
      </c>
      <c r="B166" s="161">
        <v>0</v>
      </c>
      <c r="C166" s="420"/>
      <c r="D166" s="421"/>
      <c r="E166" s="421"/>
      <c r="F166" s="380"/>
      <c r="G166" s="380"/>
      <c r="H166" s="381"/>
    </row>
    <row r="167" spans="1:11" s="205" customFormat="1" ht="27.75" hidden="1" customHeight="1" thickBot="1" x14ac:dyDescent="0.3">
      <c r="A167" s="218" t="s">
        <v>219</v>
      </c>
      <c r="B167" s="418">
        <f>B166</f>
        <v>0</v>
      </c>
      <c r="C167" s="422"/>
      <c r="D167" s="423"/>
      <c r="E167" s="423"/>
      <c r="F167" s="380"/>
      <c r="G167" s="380"/>
      <c r="H167" s="381"/>
    </row>
    <row r="168" spans="1:11" s="205" customFormat="1" ht="25.5" hidden="1" customHeight="1" thickBot="1" x14ac:dyDescent="0.3">
      <c r="A168" s="419" t="s">
        <v>92</v>
      </c>
      <c r="B168" s="415"/>
      <c r="C168" s="415"/>
      <c r="D168" s="416"/>
      <c r="E168" s="416"/>
      <c r="F168" s="416"/>
      <c r="G168" s="416"/>
      <c r="H168" s="417"/>
    </row>
    <row r="169" spans="1:11" s="205" customFormat="1" ht="18" hidden="1" customHeight="1" x14ac:dyDescent="0.25">
      <c r="A169" s="817" t="s">
        <v>259</v>
      </c>
      <c r="B169" s="424"/>
      <c r="C169" s="812" t="s">
        <v>103</v>
      </c>
      <c r="D169" s="813"/>
      <c r="E169" s="814"/>
      <c r="F169" s="380"/>
      <c r="G169" s="380"/>
      <c r="H169" s="381"/>
    </row>
    <row r="170" spans="1:11" s="205" customFormat="1" ht="29.25" hidden="1" customHeight="1" x14ac:dyDescent="0.25">
      <c r="A170" s="818"/>
      <c r="B170" s="425"/>
      <c r="C170" s="378" t="s">
        <v>5</v>
      </c>
      <c r="D170" s="378" t="s">
        <v>4</v>
      </c>
      <c r="E170" s="378" t="s">
        <v>287</v>
      </c>
      <c r="F170" s="380"/>
      <c r="G170" s="380"/>
      <c r="H170" s="381"/>
    </row>
    <row r="171" spans="1:11" s="205" customFormat="1" ht="22.5" hidden="1" customHeight="1" x14ac:dyDescent="0.25">
      <c r="A171" s="549" t="s">
        <v>196</v>
      </c>
      <c r="B171" s="425"/>
      <c r="C171" s="161">
        <v>0</v>
      </c>
      <c r="D171" s="161">
        <v>0</v>
      </c>
      <c r="E171" s="379">
        <f>C171*D171</f>
        <v>0</v>
      </c>
      <c r="F171" s="380"/>
      <c r="G171" s="380"/>
      <c r="H171" s="381"/>
    </row>
    <row r="172" spans="1:11" s="205" customFormat="1" ht="22.5" hidden="1" customHeight="1" x14ac:dyDescent="0.25">
      <c r="A172" s="163" t="s">
        <v>219</v>
      </c>
      <c r="B172" s="426"/>
      <c r="C172" s="278"/>
      <c r="D172" s="399"/>
      <c r="E172" s="278">
        <f>SUM(G171:G171)</f>
        <v>0</v>
      </c>
      <c r="F172" s="380"/>
      <c r="G172" s="380"/>
      <c r="H172" s="381"/>
    </row>
    <row r="173" spans="1:11" s="205" customFormat="1" ht="30" hidden="1" customHeight="1" thickBot="1" x14ac:dyDescent="0.3">
      <c r="A173" s="427"/>
      <c r="B173" s="428"/>
      <c r="C173" s="429"/>
      <c r="D173" s="430"/>
      <c r="E173" s="430"/>
      <c r="F173" s="431"/>
      <c r="G173" s="431"/>
      <c r="H173" s="432"/>
    </row>
    <row r="174" spans="1:11" ht="13.5" thickTop="1" x14ac:dyDescent="0.25"/>
  </sheetData>
  <sheetProtection algorithmName="SHA-512" hashValue="+N7K2Mvphqe2CfAnSjtc/R4MKGdeh8w729zc0OZWBxxEkc3smQK1Ifykw1+549h2EWD6aC7KRMBvHCz0rXT9VQ==" saltValue="FGN7nUBbA0ftOr5xvGAZlQ==" spinCount="100000" sheet="1" objects="1" scenarios="1"/>
  <mergeCells count="89">
    <mergeCell ref="C84:D84"/>
    <mergeCell ref="C85:D85"/>
    <mergeCell ref="E79:F79"/>
    <mergeCell ref="E80:F80"/>
    <mergeCell ref="E81:F81"/>
    <mergeCell ref="E82:F82"/>
    <mergeCell ref="E83:F83"/>
    <mergeCell ref="C91:D91"/>
    <mergeCell ref="C92:D92"/>
    <mergeCell ref="E84:F84"/>
    <mergeCell ref="E85:F85"/>
    <mergeCell ref="E91:F91"/>
    <mergeCell ref="E92:F92"/>
    <mergeCell ref="C86:D86"/>
    <mergeCell ref="E86:F86"/>
    <mergeCell ref="C87:D87"/>
    <mergeCell ref="E87:F87"/>
    <mergeCell ref="C88:D88"/>
    <mergeCell ref="E88:F88"/>
    <mergeCell ref="C89:D89"/>
    <mergeCell ref="E89:F89"/>
    <mergeCell ref="C90:D90"/>
    <mergeCell ref="E90:F90"/>
    <mergeCell ref="A63:B63"/>
    <mergeCell ref="C116:E116"/>
    <mergeCell ref="F116:H134"/>
    <mergeCell ref="A118:E118"/>
    <mergeCell ref="A73:H73"/>
    <mergeCell ref="A68:B68"/>
    <mergeCell ref="A95:H95"/>
    <mergeCell ref="A69:B69"/>
    <mergeCell ref="A70:B70"/>
    <mergeCell ref="A94:H94"/>
    <mergeCell ref="A78:B78"/>
    <mergeCell ref="C79:D79"/>
    <mergeCell ref="C80:D80"/>
    <mergeCell ref="C81:D81"/>
    <mergeCell ref="C82:D82"/>
    <mergeCell ref="C83:D83"/>
    <mergeCell ref="E62:F62"/>
    <mergeCell ref="A138:A139"/>
    <mergeCell ref="B138:B139"/>
    <mergeCell ref="C138:H142"/>
    <mergeCell ref="A136:H136"/>
    <mergeCell ref="A64:B64"/>
    <mergeCell ref="A66:B66"/>
    <mergeCell ref="E64:F64"/>
    <mergeCell ref="E65:F65"/>
    <mergeCell ref="E63:F63"/>
    <mergeCell ref="A71:B71"/>
    <mergeCell ref="A96:H96"/>
    <mergeCell ref="B116:B117"/>
    <mergeCell ref="A62:B62"/>
    <mergeCell ref="A65:B65"/>
    <mergeCell ref="A67:B67"/>
    <mergeCell ref="C169:E169"/>
    <mergeCell ref="C164:E164"/>
    <mergeCell ref="B164:B165"/>
    <mergeCell ref="A169:A170"/>
    <mergeCell ref="A164:A165"/>
    <mergeCell ref="A162:H162"/>
    <mergeCell ref="A144:A145"/>
    <mergeCell ref="C144:E144"/>
    <mergeCell ref="F144:H151"/>
    <mergeCell ref="C146:E146"/>
    <mergeCell ref="C149:E149"/>
    <mergeCell ref="C155:E155"/>
    <mergeCell ref="C158:E158"/>
    <mergeCell ref="A153:A154"/>
    <mergeCell ref="C153:E153"/>
    <mergeCell ref="F153:H160"/>
    <mergeCell ref="B144:B145"/>
    <mergeCell ref="B153:B154"/>
    <mergeCell ref="A1:H1"/>
    <mergeCell ref="A3:H3"/>
    <mergeCell ref="A4:D5"/>
    <mergeCell ref="G4:H5"/>
    <mergeCell ref="A31:H31"/>
    <mergeCell ref="C8:E8"/>
    <mergeCell ref="C9:H20"/>
    <mergeCell ref="C24:H29"/>
    <mergeCell ref="A33:A44"/>
    <mergeCell ref="C33:H44"/>
    <mergeCell ref="A61:H61"/>
    <mergeCell ref="A46:H46"/>
    <mergeCell ref="C48:H53"/>
    <mergeCell ref="A49:A53"/>
    <mergeCell ref="C54:H59"/>
    <mergeCell ref="A55:A59"/>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89" r:id="rId4" name="Button 21">
              <controlPr defaultSize="0" print="0" autoFill="0" autoPict="0" macro="[0]!ThisWorkbook.unProtectMe">
                <anchor moveWithCells="1" sizeWithCells="1">
                  <from>
                    <xdr:col>0</xdr:col>
                    <xdr:colOff>123825</xdr:colOff>
                    <xdr:row>1</xdr:row>
                    <xdr:rowOff>171450</xdr:rowOff>
                  </from>
                  <to>
                    <xdr:col>1</xdr:col>
                    <xdr:colOff>438150</xdr:colOff>
                    <xdr:row>5</xdr:row>
                    <xdr:rowOff>295275</xdr:rowOff>
                  </to>
                </anchor>
              </controlPr>
            </control>
          </mc:Choice>
        </mc:AlternateContent>
        <mc:AlternateContent xmlns:mc="http://schemas.openxmlformats.org/markup-compatibility/2006">
          <mc:Choice Requires="x14">
            <control shapeId="7219" r:id="rId5" name="Option Button 51">
              <controlPr defaultSize="0" autoFill="0" autoLine="0" autoPict="0">
                <anchor moveWithCells="1">
                  <from>
                    <xdr:col>2</xdr:col>
                    <xdr:colOff>323850</xdr:colOff>
                    <xdr:row>62</xdr:row>
                    <xdr:rowOff>95250</xdr:rowOff>
                  </from>
                  <to>
                    <xdr:col>2</xdr:col>
                    <xdr:colOff>590550</xdr:colOff>
                    <xdr:row>62</xdr:row>
                    <xdr:rowOff>314325</xdr:rowOff>
                  </to>
                </anchor>
              </controlPr>
            </control>
          </mc:Choice>
        </mc:AlternateContent>
        <mc:AlternateContent xmlns:mc="http://schemas.openxmlformats.org/markup-compatibility/2006">
          <mc:Choice Requires="x14">
            <control shapeId="7220" r:id="rId6" name="Option Button 52">
              <controlPr defaultSize="0" autoFill="0" autoLine="0" autoPict="0">
                <anchor moveWithCells="1">
                  <from>
                    <xdr:col>3</xdr:col>
                    <xdr:colOff>257175</xdr:colOff>
                    <xdr:row>62</xdr:row>
                    <xdr:rowOff>85725</xdr:rowOff>
                  </from>
                  <to>
                    <xdr:col>3</xdr:col>
                    <xdr:colOff>523875</xdr:colOff>
                    <xdr:row>62</xdr:row>
                    <xdr:rowOff>304800</xdr:rowOff>
                  </to>
                </anchor>
              </controlPr>
            </control>
          </mc:Choice>
        </mc:AlternateContent>
        <mc:AlternateContent xmlns:mc="http://schemas.openxmlformats.org/markup-compatibility/2006">
          <mc:Choice Requires="x14">
            <control shapeId="7221" r:id="rId7" name="Group Box 53">
              <controlPr defaultSize="0" autoFill="0" autoPict="0">
                <anchor moveWithCells="1">
                  <from>
                    <xdr:col>2</xdr:col>
                    <xdr:colOff>9525</xdr:colOff>
                    <xdr:row>62</xdr:row>
                    <xdr:rowOff>9525</xdr:rowOff>
                  </from>
                  <to>
                    <xdr:col>4</xdr:col>
                    <xdr:colOff>9525</xdr:colOff>
                    <xdr:row>63</xdr:row>
                    <xdr:rowOff>0</xdr:rowOff>
                  </to>
                </anchor>
              </controlPr>
            </control>
          </mc:Choice>
        </mc:AlternateContent>
        <mc:AlternateContent xmlns:mc="http://schemas.openxmlformats.org/markup-compatibility/2006">
          <mc:Choice Requires="x14">
            <control shapeId="7222" r:id="rId8" name="Option Button 54">
              <controlPr defaultSize="0" autoFill="0" autoLine="0" autoPict="0">
                <anchor moveWithCells="1">
                  <from>
                    <xdr:col>2</xdr:col>
                    <xdr:colOff>333375</xdr:colOff>
                    <xdr:row>64</xdr:row>
                    <xdr:rowOff>85725</xdr:rowOff>
                  </from>
                  <to>
                    <xdr:col>2</xdr:col>
                    <xdr:colOff>704850</xdr:colOff>
                    <xdr:row>64</xdr:row>
                    <xdr:rowOff>304800</xdr:rowOff>
                  </to>
                </anchor>
              </controlPr>
            </control>
          </mc:Choice>
        </mc:AlternateContent>
        <mc:AlternateContent xmlns:mc="http://schemas.openxmlformats.org/markup-compatibility/2006">
          <mc:Choice Requires="x14">
            <control shapeId="7223" r:id="rId9" name="Option Button 55">
              <controlPr defaultSize="0" autoFill="0" autoLine="0" autoPict="0">
                <anchor moveWithCells="1">
                  <from>
                    <xdr:col>3</xdr:col>
                    <xdr:colOff>257175</xdr:colOff>
                    <xdr:row>64</xdr:row>
                    <xdr:rowOff>76200</xdr:rowOff>
                  </from>
                  <to>
                    <xdr:col>3</xdr:col>
                    <xdr:colOff>619125</xdr:colOff>
                    <xdr:row>64</xdr:row>
                    <xdr:rowOff>304800</xdr:rowOff>
                  </to>
                </anchor>
              </controlPr>
            </control>
          </mc:Choice>
        </mc:AlternateContent>
        <mc:AlternateContent xmlns:mc="http://schemas.openxmlformats.org/markup-compatibility/2006">
          <mc:Choice Requires="x14">
            <control shapeId="7225" r:id="rId10" name="Group Box 57">
              <controlPr defaultSize="0" autoFill="0" autoPict="0">
                <anchor moveWithCells="1">
                  <from>
                    <xdr:col>2</xdr:col>
                    <xdr:colOff>9525</xdr:colOff>
                    <xdr:row>64</xdr:row>
                    <xdr:rowOff>0</xdr:rowOff>
                  </from>
                  <to>
                    <xdr:col>6</xdr:col>
                    <xdr:colOff>9525</xdr:colOff>
                    <xdr:row>65</xdr:row>
                    <xdr:rowOff>0</xdr:rowOff>
                  </to>
                </anchor>
              </controlPr>
            </control>
          </mc:Choice>
        </mc:AlternateContent>
        <mc:AlternateContent xmlns:mc="http://schemas.openxmlformats.org/markup-compatibility/2006">
          <mc:Choice Requires="x14">
            <control shapeId="7226" r:id="rId11" name="Option Button 58">
              <controlPr defaultSize="0" autoFill="0" autoLine="0" autoPict="0">
                <anchor moveWithCells="1">
                  <from>
                    <xdr:col>2</xdr:col>
                    <xdr:colOff>352425</xdr:colOff>
                    <xdr:row>66</xdr:row>
                    <xdr:rowOff>76200</xdr:rowOff>
                  </from>
                  <to>
                    <xdr:col>2</xdr:col>
                    <xdr:colOff>704850</xdr:colOff>
                    <xdr:row>66</xdr:row>
                    <xdr:rowOff>304800</xdr:rowOff>
                  </to>
                </anchor>
              </controlPr>
            </control>
          </mc:Choice>
        </mc:AlternateContent>
        <mc:AlternateContent xmlns:mc="http://schemas.openxmlformats.org/markup-compatibility/2006">
          <mc:Choice Requires="x14">
            <control shapeId="7227" r:id="rId12" name="Option Button 59">
              <controlPr defaultSize="0" autoFill="0" autoLine="0" autoPict="0">
                <anchor moveWithCells="1">
                  <from>
                    <xdr:col>3</xdr:col>
                    <xdr:colOff>276225</xdr:colOff>
                    <xdr:row>66</xdr:row>
                    <xdr:rowOff>76200</xdr:rowOff>
                  </from>
                  <to>
                    <xdr:col>3</xdr:col>
                    <xdr:colOff>581025</xdr:colOff>
                    <xdr:row>66</xdr:row>
                    <xdr:rowOff>295275</xdr:rowOff>
                  </to>
                </anchor>
              </controlPr>
            </control>
          </mc:Choice>
        </mc:AlternateContent>
        <mc:AlternateContent xmlns:mc="http://schemas.openxmlformats.org/markup-compatibility/2006">
          <mc:Choice Requires="x14">
            <control shapeId="7228" r:id="rId13" name="Group Box 60">
              <controlPr defaultSize="0" autoFill="0" autoPict="0">
                <anchor moveWithCells="1">
                  <from>
                    <xdr:col>2</xdr:col>
                    <xdr:colOff>9525</xdr:colOff>
                    <xdr:row>66</xdr:row>
                    <xdr:rowOff>9525</xdr:rowOff>
                  </from>
                  <to>
                    <xdr:col>4</xdr:col>
                    <xdr:colOff>9525</xdr:colOff>
                    <xdr:row>67</xdr:row>
                    <xdr:rowOff>0</xdr:rowOff>
                  </to>
                </anchor>
              </controlPr>
            </control>
          </mc:Choice>
        </mc:AlternateContent>
        <mc:AlternateContent xmlns:mc="http://schemas.openxmlformats.org/markup-compatibility/2006">
          <mc:Choice Requires="x14">
            <control shapeId="7229" r:id="rId14" name="Option Button 61">
              <controlPr defaultSize="0" autoFill="0" autoLine="0" autoPict="0">
                <anchor moveWithCells="1">
                  <from>
                    <xdr:col>2</xdr:col>
                    <xdr:colOff>361950</xdr:colOff>
                    <xdr:row>67</xdr:row>
                    <xdr:rowOff>85725</xdr:rowOff>
                  </from>
                  <to>
                    <xdr:col>2</xdr:col>
                    <xdr:colOff>742950</xdr:colOff>
                    <xdr:row>67</xdr:row>
                    <xdr:rowOff>304800</xdr:rowOff>
                  </to>
                </anchor>
              </controlPr>
            </control>
          </mc:Choice>
        </mc:AlternateContent>
        <mc:AlternateContent xmlns:mc="http://schemas.openxmlformats.org/markup-compatibility/2006">
          <mc:Choice Requires="x14">
            <control shapeId="7230" r:id="rId15" name="Option Button 62">
              <controlPr defaultSize="0" autoFill="0" autoLine="0" autoPict="0">
                <anchor moveWithCells="1">
                  <from>
                    <xdr:col>3</xdr:col>
                    <xdr:colOff>276225</xdr:colOff>
                    <xdr:row>67</xdr:row>
                    <xdr:rowOff>76200</xdr:rowOff>
                  </from>
                  <to>
                    <xdr:col>3</xdr:col>
                    <xdr:colOff>600075</xdr:colOff>
                    <xdr:row>67</xdr:row>
                    <xdr:rowOff>304800</xdr:rowOff>
                  </to>
                </anchor>
              </controlPr>
            </control>
          </mc:Choice>
        </mc:AlternateContent>
        <mc:AlternateContent xmlns:mc="http://schemas.openxmlformats.org/markup-compatibility/2006">
          <mc:Choice Requires="x14">
            <control shapeId="7231" r:id="rId16" name="Group Box 63">
              <controlPr defaultSize="0" autoFill="0" autoPict="0">
                <anchor moveWithCells="1">
                  <from>
                    <xdr:col>2</xdr:col>
                    <xdr:colOff>9525</xdr:colOff>
                    <xdr:row>67</xdr:row>
                    <xdr:rowOff>9525</xdr:rowOff>
                  </from>
                  <to>
                    <xdr:col>4</xdr:col>
                    <xdr:colOff>9525</xdr:colOff>
                    <xdr:row>68</xdr:row>
                    <xdr:rowOff>9525</xdr:rowOff>
                  </to>
                </anchor>
              </controlPr>
            </control>
          </mc:Choice>
        </mc:AlternateContent>
        <mc:AlternateContent xmlns:mc="http://schemas.openxmlformats.org/markup-compatibility/2006">
          <mc:Choice Requires="x14">
            <control shapeId="7232" r:id="rId17" name="Option Button 64">
              <controlPr defaultSize="0" autoFill="0" autoLine="0" autoPict="0">
                <anchor moveWithCells="1">
                  <from>
                    <xdr:col>2</xdr:col>
                    <xdr:colOff>361950</xdr:colOff>
                    <xdr:row>68</xdr:row>
                    <xdr:rowOff>76200</xdr:rowOff>
                  </from>
                  <to>
                    <xdr:col>3</xdr:col>
                    <xdr:colOff>0</xdr:colOff>
                    <xdr:row>68</xdr:row>
                    <xdr:rowOff>295275</xdr:rowOff>
                  </to>
                </anchor>
              </controlPr>
            </control>
          </mc:Choice>
        </mc:AlternateContent>
        <mc:AlternateContent xmlns:mc="http://schemas.openxmlformats.org/markup-compatibility/2006">
          <mc:Choice Requires="x14">
            <control shapeId="7233" r:id="rId18" name="Option Button 65">
              <controlPr defaultSize="0" autoFill="0" autoLine="0" autoPict="0">
                <anchor moveWithCells="1">
                  <from>
                    <xdr:col>3</xdr:col>
                    <xdr:colOff>266700</xdr:colOff>
                    <xdr:row>68</xdr:row>
                    <xdr:rowOff>76200</xdr:rowOff>
                  </from>
                  <to>
                    <xdr:col>3</xdr:col>
                    <xdr:colOff>523875</xdr:colOff>
                    <xdr:row>68</xdr:row>
                    <xdr:rowOff>304800</xdr:rowOff>
                  </to>
                </anchor>
              </controlPr>
            </control>
          </mc:Choice>
        </mc:AlternateContent>
        <mc:AlternateContent xmlns:mc="http://schemas.openxmlformats.org/markup-compatibility/2006">
          <mc:Choice Requires="x14">
            <control shapeId="7236" r:id="rId19" name="Group Box 68">
              <controlPr defaultSize="0" autoFill="0" autoPict="0">
                <anchor moveWithCells="1">
                  <from>
                    <xdr:col>2</xdr:col>
                    <xdr:colOff>9525</xdr:colOff>
                    <xdr:row>68</xdr:row>
                    <xdr:rowOff>19050</xdr:rowOff>
                  </from>
                  <to>
                    <xdr:col>4</xdr:col>
                    <xdr:colOff>9525</xdr:colOff>
                    <xdr:row>69</xdr:row>
                    <xdr:rowOff>0</xdr:rowOff>
                  </to>
                </anchor>
              </controlPr>
            </control>
          </mc:Choice>
        </mc:AlternateContent>
        <mc:AlternateContent xmlns:mc="http://schemas.openxmlformats.org/markup-compatibility/2006">
          <mc:Choice Requires="x14">
            <control shapeId="7237" r:id="rId20" name="Option Button 69">
              <controlPr defaultSize="0" autoFill="0" autoLine="0" autoPict="0">
                <anchor moveWithCells="1">
                  <from>
                    <xdr:col>2</xdr:col>
                    <xdr:colOff>371475</xdr:colOff>
                    <xdr:row>69</xdr:row>
                    <xdr:rowOff>57150</xdr:rowOff>
                  </from>
                  <to>
                    <xdr:col>2</xdr:col>
                    <xdr:colOff>638175</xdr:colOff>
                    <xdr:row>69</xdr:row>
                    <xdr:rowOff>295275</xdr:rowOff>
                  </to>
                </anchor>
              </controlPr>
            </control>
          </mc:Choice>
        </mc:AlternateContent>
        <mc:AlternateContent xmlns:mc="http://schemas.openxmlformats.org/markup-compatibility/2006">
          <mc:Choice Requires="x14">
            <control shapeId="7238" r:id="rId21" name="Option Button 70">
              <controlPr defaultSize="0" autoFill="0" autoLine="0" autoPict="0">
                <anchor moveWithCells="1">
                  <from>
                    <xdr:col>3</xdr:col>
                    <xdr:colOff>276225</xdr:colOff>
                    <xdr:row>69</xdr:row>
                    <xdr:rowOff>76200</xdr:rowOff>
                  </from>
                  <to>
                    <xdr:col>3</xdr:col>
                    <xdr:colOff>619125</xdr:colOff>
                    <xdr:row>69</xdr:row>
                    <xdr:rowOff>285750</xdr:rowOff>
                  </to>
                </anchor>
              </controlPr>
            </control>
          </mc:Choice>
        </mc:AlternateContent>
        <mc:AlternateContent xmlns:mc="http://schemas.openxmlformats.org/markup-compatibility/2006">
          <mc:Choice Requires="x14">
            <control shapeId="7239" r:id="rId22" name="Group Box 71">
              <controlPr defaultSize="0" autoFill="0" autoPict="0">
                <anchor moveWithCells="1">
                  <from>
                    <xdr:col>2</xdr:col>
                    <xdr:colOff>9525</xdr:colOff>
                    <xdr:row>69</xdr:row>
                    <xdr:rowOff>9525</xdr:rowOff>
                  </from>
                  <to>
                    <xdr:col>4</xdr:col>
                    <xdr:colOff>9525</xdr:colOff>
                    <xdr:row>70</xdr:row>
                    <xdr:rowOff>0</xdr:rowOff>
                  </to>
                </anchor>
              </controlPr>
            </control>
          </mc:Choice>
        </mc:AlternateContent>
        <mc:AlternateContent xmlns:mc="http://schemas.openxmlformats.org/markup-compatibility/2006">
          <mc:Choice Requires="x14">
            <control shapeId="7240" r:id="rId23" name="Button 72">
              <controlPr defaultSize="0" print="0" autoFill="0" autoPict="0" macro="[0]!SetUp_EC_DATA">
                <anchor moveWithCells="1" sizeWithCells="1">
                  <from>
                    <xdr:col>2</xdr:col>
                    <xdr:colOff>762000</xdr:colOff>
                    <xdr:row>1</xdr:row>
                    <xdr:rowOff>180975</xdr:rowOff>
                  </from>
                  <to>
                    <xdr:col>7</xdr:col>
                    <xdr:colOff>619125</xdr:colOff>
                    <xdr:row>5</xdr:row>
                    <xdr:rowOff>295275</xdr:rowOff>
                  </to>
                </anchor>
              </controlPr>
            </control>
          </mc:Choice>
        </mc:AlternateContent>
        <mc:AlternateContent xmlns:mc="http://schemas.openxmlformats.org/markup-compatibility/2006">
          <mc:Choice Requires="x14">
            <control shapeId="7243" r:id="rId24" name="Option Button 75">
              <controlPr defaultSize="0" autoFill="0" autoLine="0" autoPict="0">
                <anchor moveWithCells="1">
                  <from>
                    <xdr:col>1</xdr:col>
                    <xdr:colOff>257175</xdr:colOff>
                    <xdr:row>74</xdr:row>
                    <xdr:rowOff>19050</xdr:rowOff>
                  </from>
                  <to>
                    <xdr:col>1</xdr:col>
                    <xdr:colOff>809625</xdr:colOff>
                    <xdr:row>74</xdr:row>
                    <xdr:rowOff>304800</xdr:rowOff>
                  </to>
                </anchor>
              </controlPr>
            </control>
          </mc:Choice>
        </mc:AlternateContent>
        <mc:AlternateContent xmlns:mc="http://schemas.openxmlformats.org/markup-compatibility/2006">
          <mc:Choice Requires="x14">
            <control shapeId="7244" r:id="rId25" name="Option Button 76">
              <controlPr defaultSize="0" autoFill="0" autoLine="0" autoPict="0">
                <anchor moveWithCells="1">
                  <from>
                    <xdr:col>1</xdr:col>
                    <xdr:colOff>257175</xdr:colOff>
                    <xdr:row>75</xdr:row>
                    <xdr:rowOff>19050</xdr:rowOff>
                  </from>
                  <to>
                    <xdr:col>1</xdr:col>
                    <xdr:colOff>809625</xdr:colOff>
                    <xdr:row>75</xdr:row>
                    <xdr:rowOff>304800</xdr:rowOff>
                  </to>
                </anchor>
              </controlPr>
            </control>
          </mc:Choice>
        </mc:AlternateContent>
        <mc:AlternateContent xmlns:mc="http://schemas.openxmlformats.org/markup-compatibility/2006">
          <mc:Choice Requires="x14">
            <control shapeId="7245" r:id="rId26" name="Group Box 77">
              <controlPr defaultSize="0" autoFill="0" autoPict="0">
                <anchor moveWithCells="1">
                  <from>
                    <xdr:col>1</xdr:col>
                    <xdr:colOff>9525</xdr:colOff>
                    <xdr:row>74</xdr:row>
                    <xdr:rowOff>0</xdr:rowOff>
                  </from>
                  <to>
                    <xdr:col>1</xdr:col>
                    <xdr:colOff>552450</xdr:colOff>
                    <xdr:row>92</xdr:row>
                    <xdr:rowOff>9525</xdr:rowOff>
                  </to>
                </anchor>
              </controlPr>
            </control>
          </mc:Choice>
        </mc:AlternateContent>
        <mc:AlternateContent xmlns:mc="http://schemas.openxmlformats.org/markup-compatibility/2006">
          <mc:Choice Requires="x14">
            <control shapeId="7246" r:id="rId27" name="Option Button 78">
              <controlPr defaultSize="0" autoFill="0" autoLine="0" autoPict="0">
                <anchor moveWithCells="1">
                  <from>
                    <xdr:col>4</xdr:col>
                    <xdr:colOff>581025</xdr:colOff>
                    <xdr:row>64</xdr:row>
                    <xdr:rowOff>66675</xdr:rowOff>
                  </from>
                  <to>
                    <xdr:col>5</xdr:col>
                    <xdr:colOff>333375</xdr:colOff>
                    <xdr:row>64</xdr:row>
                    <xdr:rowOff>285750</xdr:rowOff>
                  </to>
                </anchor>
              </controlPr>
            </control>
          </mc:Choice>
        </mc:AlternateContent>
        <mc:AlternateContent xmlns:mc="http://schemas.openxmlformats.org/markup-compatibility/2006">
          <mc:Choice Requires="x14">
            <control shapeId="7249" r:id="rId28" name="Group Box 81">
              <controlPr defaultSize="0" autoFill="0" autoPict="0">
                <anchor moveWithCells="1">
                  <from>
                    <xdr:col>2</xdr:col>
                    <xdr:colOff>9525</xdr:colOff>
                    <xdr:row>70</xdr:row>
                    <xdr:rowOff>9525</xdr:rowOff>
                  </from>
                  <to>
                    <xdr:col>4</xdr:col>
                    <xdr:colOff>9525</xdr:colOff>
                    <xdr:row>71</xdr:row>
                    <xdr:rowOff>0</xdr:rowOff>
                  </to>
                </anchor>
              </controlPr>
            </control>
          </mc:Choice>
        </mc:AlternateContent>
        <mc:AlternateContent xmlns:mc="http://schemas.openxmlformats.org/markup-compatibility/2006">
          <mc:Choice Requires="x14">
            <control shapeId="7250" r:id="rId29" name="Option Button 82">
              <controlPr defaultSize="0" autoFill="0" autoLine="0" autoPict="0">
                <anchor moveWithCells="1">
                  <from>
                    <xdr:col>2</xdr:col>
                    <xdr:colOff>381000</xdr:colOff>
                    <xdr:row>70</xdr:row>
                    <xdr:rowOff>76200</xdr:rowOff>
                  </from>
                  <to>
                    <xdr:col>2</xdr:col>
                    <xdr:colOff>733425</xdr:colOff>
                    <xdr:row>70</xdr:row>
                    <xdr:rowOff>304800</xdr:rowOff>
                  </to>
                </anchor>
              </controlPr>
            </control>
          </mc:Choice>
        </mc:AlternateContent>
        <mc:AlternateContent xmlns:mc="http://schemas.openxmlformats.org/markup-compatibility/2006">
          <mc:Choice Requires="x14">
            <control shapeId="7251" r:id="rId30" name="Option Button 83">
              <controlPr defaultSize="0" autoFill="0" autoLine="0" autoPict="0">
                <anchor moveWithCells="1">
                  <from>
                    <xdr:col>3</xdr:col>
                    <xdr:colOff>285750</xdr:colOff>
                    <xdr:row>70</xdr:row>
                    <xdr:rowOff>57150</xdr:rowOff>
                  </from>
                  <to>
                    <xdr:col>3</xdr:col>
                    <xdr:colOff>685800</xdr:colOff>
                    <xdr:row>70</xdr:row>
                    <xdr:rowOff>285750</xdr:rowOff>
                  </to>
                </anchor>
              </controlPr>
            </control>
          </mc:Choice>
        </mc:AlternateContent>
        <mc:AlternateContent xmlns:mc="http://schemas.openxmlformats.org/markup-compatibility/2006">
          <mc:Choice Requires="x14">
            <control shapeId="7252" r:id="rId31" name="Group Box 84">
              <controlPr defaultSize="0" autoFill="0" autoPict="0">
                <anchor moveWithCells="1">
                  <from>
                    <xdr:col>2</xdr:col>
                    <xdr:colOff>9525</xdr:colOff>
                    <xdr:row>69</xdr:row>
                    <xdr:rowOff>361950</xdr:rowOff>
                  </from>
                  <to>
                    <xdr:col>4</xdr:col>
                    <xdr:colOff>9525</xdr:colOff>
                    <xdr:row>71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W183"/>
  <sheetViews>
    <sheetView topLeftCell="A40" zoomScale="90" zoomScaleNormal="90" workbookViewId="0">
      <selection activeCell="C47" sqref="C47:F61"/>
    </sheetView>
  </sheetViews>
  <sheetFormatPr defaultColWidth="9.140625" defaultRowHeight="12.75" x14ac:dyDescent="0.25"/>
  <cols>
    <col min="1" max="1" width="32.42578125" style="45" customWidth="1"/>
    <col min="2" max="2" width="52.28515625" style="45" customWidth="1"/>
    <col min="3" max="3" width="17.28515625" style="45" customWidth="1"/>
    <col min="4" max="4" width="11.42578125" style="45" customWidth="1"/>
    <col min="5" max="5" width="13.28515625" style="45" customWidth="1"/>
    <col min="6" max="6" width="14.85546875" style="45" customWidth="1"/>
    <col min="7" max="7" width="13.42578125" style="45" customWidth="1"/>
    <col min="8" max="8" width="16.140625" style="45" customWidth="1"/>
    <col min="9" max="9" width="56.140625" style="45" customWidth="1"/>
    <col min="10" max="10" width="25.85546875" style="22" hidden="1" customWidth="1"/>
    <col min="11" max="11" width="17.28515625" style="45" hidden="1" customWidth="1"/>
    <col min="12" max="12" width="19.28515625" style="45" hidden="1" customWidth="1"/>
    <col min="13" max="13" width="31.7109375" style="22" hidden="1" customWidth="1"/>
    <col min="14" max="14" width="31.7109375" style="45" customWidth="1"/>
    <col min="15" max="16384" width="9.140625" style="45"/>
  </cols>
  <sheetData>
    <row r="1" spans="1:14" s="46" customFormat="1" ht="38.85" customHeight="1" thickTop="1" thickBot="1" x14ac:dyDescent="0.3">
      <c r="A1" s="894" t="s">
        <v>297</v>
      </c>
      <c r="B1" s="895"/>
      <c r="C1" s="895"/>
      <c r="D1" s="895"/>
      <c r="E1" s="895"/>
      <c r="F1" s="895"/>
      <c r="G1" s="895"/>
      <c r="H1" s="895"/>
      <c r="I1" s="907"/>
      <c r="J1" s="628" t="s">
        <v>374</v>
      </c>
      <c r="K1" s="629" t="s">
        <v>124</v>
      </c>
      <c r="L1" s="629" t="s">
        <v>125</v>
      </c>
      <c r="M1" s="630" t="s">
        <v>128</v>
      </c>
      <c r="N1" s="213"/>
    </row>
    <row r="2" spans="1:14" ht="23.25" thickTop="1" x14ac:dyDescent="0.25">
      <c r="A2" s="132" t="s">
        <v>52</v>
      </c>
      <c r="B2" s="71"/>
      <c r="C2" s="71"/>
      <c r="D2" s="71"/>
      <c r="E2" s="71"/>
      <c r="F2" s="71"/>
      <c r="G2" s="71"/>
      <c r="H2" s="71"/>
      <c r="I2" s="624"/>
      <c r="J2" s="674" t="s">
        <v>373</v>
      </c>
      <c r="K2" s="655"/>
      <c r="L2" s="655"/>
      <c r="M2" s="675"/>
    </row>
    <row r="3" spans="1:14" ht="22.5" customHeight="1" x14ac:dyDescent="0.25">
      <c r="A3" s="14"/>
      <c r="B3" s="908" t="s">
        <v>51</v>
      </c>
      <c r="C3" s="898"/>
      <c r="D3" s="898"/>
      <c r="E3" s="11"/>
      <c r="F3" s="11"/>
      <c r="G3" s="11"/>
      <c r="H3" s="11"/>
      <c r="I3" s="11"/>
      <c r="J3" s="674" t="s">
        <v>373</v>
      </c>
      <c r="K3" s="655"/>
      <c r="L3" s="655"/>
      <c r="M3" s="675" t="s">
        <v>127</v>
      </c>
    </row>
    <row r="4" spans="1:14" ht="22.5" x14ac:dyDescent="0.25">
      <c r="A4" s="13"/>
      <c r="B4" s="64" t="s">
        <v>50</v>
      </c>
      <c r="C4" s="20" t="s">
        <v>47</v>
      </c>
      <c r="D4" s="56">
        <v>0</v>
      </c>
      <c r="E4" s="56">
        <v>0</v>
      </c>
      <c r="F4" s="58">
        <f>E4*D4</f>
        <v>0</v>
      </c>
      <c r="G4" s="124"/>
      <c r="H4" s="67"/>
      <c r="I4" s="662"/>
      <c r="J4" s="674" t="s">
        <v>93</v>
      </c>
      <c r="K4" s="676" t="s">
        <v>83</v>
      </c>
      <c r="L4" s="676" t="s">
        <v>84</v>
      </c>
      <c r="M4" s="675" t="s">
        <v>127</v>
      </c>
    </row>
    <row r="5" spans="1:14" ht="23.25" customHeight="1" x14ac:dyDescent="0.25">
      <c r="A5" s="13"/>
      <c r="B5" s="64" t="s">
        <v>50</v>
      </c>
      <c r="C5" s="20" t="s">
        <v>47</v>
      </c>
      <c r="D5" s="56">
        <v>0</v>
      </c>
      <c r="E5" s="56">
        <v>0</v>
      </c>
      <c r="F5" s="58">
        <f>E5*D5</f>
        <v>0</v>
      </c>
      <c r="G5" s="124"/>
      <c r="H5" s="67"/>
      <c r="I5" s="663"/>
      <c r="J5" s="674" t="s">
        <v>82</v>
      </c>
      <c r="K5" s="676" t="s">
        <v>83</v>
      </c>
      <c r="L5" s="676" t="s">
        <v>84</v>
      </c>
      <c r="M5" s="675" t="s">
        <v>127</v>
      </c>
    </row>
    <row r="6" spans="1:14" ht="22.5" x14ac:dyDescent="0.25">
      <c r="A6" s="13"/>
      <c r="B6" s="911" t="s">
        <v>49</v>
      </c>
      <c r="C6" s="912"/>
      <c r="D6" s="912"/>
      <c r="E6" s="912"/>
      <c r="F6" s="912"/>
      <c r="G6" s="912"/>
      <c r="H6" s="912"/>
      <c r="I6" s="912"/>
      <c r="J6" s="674" t="s">
        <v>373</v>
      </c>
      <c r="K6" s="655"/>
      <c r="L6" s="655"/>
      <c r="M6" s="675" t="s">
        <v>127</v>
      </c>
    </row>
    <row r="7" spans="1:14" ht="24" customHeight="1" x14ac:dyDescent="0.25">
      <c r="A7" s="13"/>
      <c r="B7" s="73" t="s">
        <v>171</v>
      </c>
      <c r="C7" s="20" t="s">
        <v>47</v>
      </c>
      <c r="D7" s="66">
        <v>0</v>
      </c>
      <c r="E7" s="66">
        <v>0</v>
      </c>
      <c r="F7" s="58">
        <f>E7*D7</f>
        <v>0</v>
      </c>
      <c r="G7" s="124"/>
      <c r="H7" s="68"/>
      <c r="I7" s="664"/>
      <c r="J7" s="674" t="s">
        <v>93</v>
      </c>
      <c r="K7" s="676" t="s">
        <v>83</v>
      </c>
      <c r="L7" s="676" t="s">
        <v>84</v>
      </c>
      <c r="M7" s="675" t="s">
        <v>127</v>
      </c>
    </row>
    <row r="8" spans="1:14" ht="24.75" customHeight="1" x14ac:dyDescent="0.25">
      <c r="A8" s="13"/>
      <c r="B8" s="73" t="s">
        <v>48</v>
      </c>
      <c r="C8" s="20" t="s">
        <v>47</v>
      </c>
      <c r="D8" s="56">
        <v>0</v>
      </c>
      <c r="E8" s="56">
        <v>0</v>
      </c>
      <c r="F8" s="58">
        <f>E8*D8</f>
        <v>0</v>
      </c>
      <c r="G8" s="124"/>
      <c r="H8" s="67"/>
      <c r="I8" s="664"/>
      <c r="J8" s="674" t="s">
        <v>82</v>
      </c>
      <c r="K8" s="676" t="s">
        <v>83</v>
      </c>
      <c r="L8" s="676" t="s">
        <v>84</v>
      </c>
      <c r="M8" s="675" t="s">
        <v>127</v>
      </c>
    </row>
    <row r="9" spans="1:14" ht="22.5" customHeight="1" x14ac:dyDescent="0.25">
      <c r="A9" s="13"/>
      <c r="B9" s="878" t="s">
        <v>46</v>
      </c>
      <c r="C9" s="879"/>
      <c r="D9" s="879"/>
      <c r="E9" s="879"/>
      <c r="F9" s="281">
        <f>SUM(F3:F8)</f>
        <v>0</v>
      </c>
      <c r="G9" s="909"/>
      <c r="H9" s="910"/>
      <c r="I9" s="910"/>
      <c r="J9" s="674" t="s">
        <v>373</v>
      </c>
      <c r="K9" s="655"/>
      <c r="L9" s="655"/>
      <c r="M9" s="675" t="s">
        <v>127</v>
      </c>
    </row>
    <row r="10" spans="1:14" ht="23.25" customHeight="1" x14ac:dyDescent="0.25">
      <c r="A10" s="13"/>
      <c r="B10" s="908" t="s">
        <v>303</v>
      </c>
      <c r="C10" s="898"/>
      <c r="D10" s="898"/>
      <c r="E10" s="898"/>
      <c r="F10" s="898"/>
      <c r="G10" s="11"/>
      <c r="H10" s="11"/>
      <c r="I10" s="11"/>
      <c r="J10" s="674" t="s">
        <v>373</v>
      </c>
      <c r="K10" s="655"/>
      <c r="L10" s="655"/>
      <c r="M10" s="675" t="s">
        <v>127</v>
      </c>
    </row>
    <row r="11" spans="1:14" ht="25.5" customHeight="1" x14ac:dyDescent="0.25">
      <c r="A11" s="13"/>
      <c r="B11" s="64" t="s">
        <v>50</v>
      </c>
      <c r="C11" s="20" t="s">
        <v>47</v>
      </c>
      <c r="D11" s="56">
        <v>0</v>
      </c>
      <c r="E11" s="56">
        <v>0</v>
      </c>
      <c r="F11" s="58">
        <f>D11*E11</f>
        <v>0</v>
      </c>
      <c r="G11" s="124"/>
      <c r="H11" s="67"/>
      <c r="I11" s="664"/>
      <c r="J11" s="674" t="s">
        <v>93</v>
      </c>
      <c r="K11" s="676" t="s">
        <v>83</v>
      </c>
      <c r="L11" s="676" t="s">
        <v>84</v>
      </c>
      <c r="M11" s="675" t="s">
        <v>127</v>
      </c>
    </row>
    <row r="12" spans="1:14" ht="25.5" customHeight="1" x14ac:dyDescent="0.25">
      <c r="A12" s="13"/>
      <c r="B12" s="64" t="s">
        <v>50</v>
      </c>
      <c r="C12" s="20" t="s">
        <v>47</v>
      </c>
      <c r="D12" s="56">
        <v>0</v>
      </c>
      <c r="E12" s="56">
        <v>0</v>
      </c>
      <c r="F12" s="58">
        <f>D12*E12</f>
        <v>0</v>
      </c>
      <c r="G12" s="124"/>
      <c r="H12" s="67"/>
      <c r="I12" s="664"/>
      <c r="J12" s="674" t="s">
        <v>82</v>
      </c>
      <c r="K12" s="676" t="s">
        <v>83</v>
      </c>
      <c r="L12" s="676" t="s">
        <v>84</v>
      </c>
      <c r="M12" s="675" t="s">
        <v>127</v>
      </c>
    </row>
    <row r="13" spans="1:14" ht="22.5" x14ac:dyDescent="0.25">
      <c r="A13" s="13"/>
      <c r="B13" s="911" t="s">
        <v>49</v>
      </c>
      <c r="C13" s="912"/>
      <c r="D13" s="912"/>
      <c r="E13" s="912"/>
      <c r="F13" s="912"/>
      <c r="G13" s="912"/>
      <c r="H13" s="912"/>
      <c r="I13" s="912"/>
      <c r="J13" s="674" t="s">
        <v>373</v>
      </c>
      <c r="K13" s="655"/>
      <c r="L13" s="655"/>
      <c r="M13" s="675" t="s">
        <v>127</v>
      </c>
    </row>
    <row r="14" spans="1:14" ht="22.5" customHeight="1" x14ac:dyDescent="0.25">
      <c r="A14" s="13"/>
      <c r="B14" s="73" t="s">
        <v>171</v>
      </c>
      <c r="C14" s="20" t="s">
        <v>47</v>
      </c>
      <c r="D14" s="66">
        <v>0</v>
      </c>
      <c r="E14" s="66">
        <v>0</v>
      </c>
      <c r="F14" s="58">
        <f>D14*E14</f>
        <v>0</v>
      </c>
      <c r="G14" s="124"/>
      <c r="H14" s="68"/>
      <c r="I14" s="664"/>
      <c r="J14" s="674" t="s">
        <v>93</v>
      </c>
      <c r="K14" s="676" t="s">
        <v>83</v>
      </c>
      <c r="L14" s="676" t="s">
        <v>84</v>
      </c>
      <c r="M14" s="675" t="s">
        <v>127</v>
      </c>
    </row>
    <row r="15" spans="1:14" ht="22.5" customHeight="1" x14ac:dyDescent="0.25">
      <c r="A15" s="13"/>
      <c r="B15" s="73" t="s">
        <v>48</v>
      </c>
      <c r="C15" s="20" t="s">
        <v>47</v>
      </c>
      <c r="D15" s="56">
        <v>0</v>
      </c>
      <c r="E15" s="56">
        <v>0</v>
      </c>
      <c r="F15" s="58">
        <f>D15*E15</f>
        <v>0</v>
      </c>
      <c r="G15" s="124"/>
      <c r="H15" s="67"/>
      <c r="I15" s="664"/>
      <c r="J15" s="674" t="s">
        <v>82</v>
      </c>
      <c r="K15" s="676" t="s">
        <v>83</v>
      </c>
      <c r="L15" s="676" t="s">
        <v>84</v>
      </c>
      <c r="M15" s="675" t="s">
        <v>127</v>
      </c>
    </row>
    <row r="16" spans="1:14" ht="22.5" customHeight="1" x14ac:dyDescent="0.25">
      <c r="A16" s="13"/>
      <c r="B16" s="878" t="s">
        <v>136</v>
      </c>
      <c r="C16" s="879"/>
      <c r="D16" s="879"/>
      <c r="E16" s="879"/>
      <c r="F16" s="281">
        <f>SUM(F10:F15)</f>
        <v>0</v>
      </c>
      <c r="G16" s="909"/>
      <c r="H16" s="910"/>
      <c r="I16" s="910"/>
      <c r="J16" s="674" t="s">
        <v>373</v>
      </c>
      <c r="K16" s="655"/>
      <c r="L16" s="655"/>
      <c r="M16" s="675" t="s">
        <v>127</v>
      </c>
    </row>
    <row r="17" spans="1:13" ht="32.25" customHeight="1" x14ac:dyDescent="0.25">
      <c r="A17" s="13"/>
      <c r="B17" s="908" t="s">
        <v>305</v>
      </c>
      <c r="C17" s="898"/>
      <c r="D17" s="898"/>
      <c r="E17" s="898"/>
      <c r="F17" s="898"/>
      <c r="G17" s="898"/>
      <c r="H17" s="898"/>
      <c r="I17" s="898"/>
      <c r="J17" s="674" t="s">
        <v>373</v>
      </c>
      <c r="K17" s="655"/>
      <c r="L17" s="655"/>
      <c r="M17" s="675" t="s">
        <v>127</v>
      </c>
    </row>
    <row r="18" spans="1:13" ht="30.75" customHeight="1" x14ac:dyDescent="0.25">
      <c r="A18" s="13"/>
      <c r="B18" s="122" t="s">
        <v>307</v>
      </c>
      <c r="C18" s="20" t="s">
        <v>217</v>
      </c>
      <c r="D18" s="56">
        <v>0</v>
      </c>
      <c r="E18" s="56">
        <v>0</v>
      </c>
      <c r="F18" s="58">
        <f>D18*E18</f>
        <v>0</v>
      </c>
      <c r="G18" s="124"/>
      <c r="H18" s="67"/>
      <c r="I18" s="664"/>
      <c r="J18" s="674" t="s">
        <v>93</v>
      </c>
      <c r="K18" s="676" t="s">
        <v>83</v>
      </c>
      <c r="L18" s="676" t="s">
        <v>84</v>
      </c>
      <c r="M18" s="675" t="s">
        <v>127</v>
      </c>
    </row>
    <row r="19" spans="1:13" ht="24.95" customHeight="1" x14ac:dyDescent="0.25">
      <c r="A19" s="13"/>
      <c r="B19" s="878" t="s">
        <v>304</v>
      </c>
      <c r="C19" s="879"/>
      <c r="D19" s="879"/>
      <c r="E19" s="879"/>
      <c r="F19" s="281">
        <f>SUM(F17:F18)</f>
        <v>0</v>
      </c>
      <c r="G19" s="909"/>
      <c r="H19" s="910"/>
      <c r="I19" s="910"/>
      <c r="J19" s="674" t="s">
        <v>373</v>
      </c>
      <c r="K19" s="655"/>
      <c r="L19" s="655"/>
      <c r="M19" s="675" t="s">
        <v>127</v>
      </c>
    </row>
    <row r="20" spans="1:13" ht="24" hidden="1" customHeight="1" x14ac:dyDescent="0.25">
      <c r="A20" s="13"/>
      <c r="B20" s="908" t="s">
        <v>187</v>
      </c>
      <c r="C20" s="898"/>
      <c r="D20" s="898"/>
      <c r="E20" s="898"/>
      <c r="F20" s="898"/>
      <c r="G20" s="898"/>
      <c r="H20" s="898"/>
      <c r="I20" s="898"/>
      <c r="J20" s="674" t="s">
        <v>373</v>
      </c>
      <c r="K20" s="655"/>
      <c r="L20" s="655"/>
      <c r="M20" s="675" t="s">
        <v>126</v>
      </c>
    </row>
    <row r="21" spans="1:13" ht="24" hidden="1" customHeight="1" x14ac:dyDescent="0.25">
      <c r="A21" s="13"/>
      <c r="B21" s="122" t="s">
        <v>189</v>
      </c>
      <c r="C21" s="20" t="s">
        <v>217</v>
      </c>
      <c r="D21" s="56">
        <v>0</v>
      </c>
      <c r="E21" s="56">
        <v>0</v>
      </c>
      <c r="F21" s="58">
        <f>D21*E21</f>
        <v>0</v>
      </c>
      <c r="G21" s="124"/>
      <c r="H21" s="67"/>
      <c r="I21" s="664"/>
      <c r="J21" s="674" t="s">
        <v>93</v>
      </c>
      <c r="K21" s="676" t="s">
        <v>83</v>
      </c>
      <c r="L21" s="676" t="s">
        <v>84</v>
      </c>
      <c r="M21" s="675" t="s">
        <v>126</v>
      </c>
    </row>
    <row r="22" spans="1:13" ht="24.75" hidden="1" customHeight="1" x14ac:dyDescent="0.25">
      <c r="A22" s="13"/>
      <c r="B22" s="878" t="s">
        <v>188</v>
      </c>
      <c r="C22" s="879"/>
      <c r="D22" s="879"/>
      <c r="E22" s="879"/>
      <c r="F22" s="281">
        <f>SUM(F20:F21)</f>
        <v>0</v>
      </c>
      <c r="G22" s="909"/>
      <c r="H22" s="910"/>
      <c r="I22" s="910"/>
      <c r="J22" s="674" t="s">
        <v>373</v>
      </c>
      <c r="K22" s="655"/>
      <c r="L22" s="655"/>
      <c r="M22" s="675" t="s">
        <v>126</v>
      </c>
    </row>
    <row r="23" spans="1:13" s="127" customFormat="1" ht="24" hidden="1" customHeight="1" x14ac:dyDescent="0.25">
      <c r="A23" s="13"/>
      <c r="B23" s="908" t="s">
        <v>387</v>
      </c>
      <c r="C23" s="898"/>
      <c r="D23" s="898"/>
      <c r="E23" s="898"/>
      <c r="F23" s="898"/>
      <c r="G23" s="898"/>
      <c r="H23" s="898"/>
      <c r="I23" s="898"/>
      <c r="J23" s="674" t="s">
        <v>373</v>
      </c>
      <c r="K23" s="655"/>
      <c r="L23" s="655"/>
      <c r="M23" s="675" t="s">
        <v>126</v>
      </c>
    </row>
    <row r="24" spans="1:13" s="127" customFormat="1" ht="24" hidden="1" customHeight="1" x14ac:dyDescent="0.25">
      <c r="A24" s="13"/>
      <c r="B24" s="122" t="s">
        <v>318</v>
      </c>
      <c r="C24" s="360" t="s">
        <v>114</v>
      </c>
      <c r="D24" s="56">
        <v>0</v>
      </c>
      <c r="E24" s="56">
        <v>0</v>
      </c>
      <c r="F24" s="58">
        <f>D24*E24</f>
        <v>0</v>
      </c>
      <c r="G24" s="124"/>
      <c r="H24" s="67"/>
      <c r="I24" s="664"/>
      <c r="J24" s="674" t="s">
        <v>93</v>
      </c>
      <c r="K24" s="676" t="s">
        <v>83</v>
      </c>
      <c r="L24" s="676" t="s">
        <v>84</v>
      </c>
      <c r="M24" s="675" t="s">
        <v>126</v>
      </c>
    </row>
    <row r="25" spans="1:13" s="127" customFormat="1" ht="24.75" hidden="1" customHeight="1" x14ac:dyDescent="0.25">
      <c r="A25" s="13"/>
      <c r="B25" s="878" t="s">
        <v>319</v>
      </c>
      <c r="C25" s="879"/>
      <c r="D25" s="879"/>
      <c r="E25" s="879"/>
      <c r="F25" s="281">
        <f>SUM(F23:F24)</f>
        <v>0</v>
      </c>
      <c r="G25" s="909"/>
      <c r="H25" s="910"/>
      <c r="I25" s="910"/>
      <c r="J25" s="674" t="s">
        <v>373</v>
      </c>
      <c r="K25" s="655"/>
      <c r="L25" s="655"/>
      <c r="M25" s="675" t="s">
        <v>126</v>
      </c>
    </row>
    <row r="26" spans="1:13" s="127" customFormat="1" ht="24" hidden="1" customHeight="1" x14ac:dyDescent="0.25">
      <c r="A26" s="13"/>
      <c r="B26" s="908" t="s">
        <v>388</v>
      </c>
      <c r="C26" s="898"/>
      <c r="D26" s="898"/>
      <c r="E26" s="898"/>
      <c r="F26" s="898"/>
      <c r="G26" s="898"/>
      <c r="H26" s="898"/>
      <c r="I26" s="898"/>
      <c r="J26" s="674" t="s">
        <v>373</v>
      </c>
      <c r="K26" s="655"/>
      <c r="L26" s="655"/>
      <c r="M26" s="675" t="s">
        <v>126</v>
      </c>
    </row>
    <row r="27" spans="1:13" s="127" customFormat="1" ht="24" hidden="1" customHeight="1" x14ac:dyDescent="0.25">
      <c r="A27" s="13"/>
      <c r="B27" s="122" t="s">
        <v>346</v>
      </c>
      <c r="C27" s="360" t="s">
        <v>114</v>
      </c>
      <c r="D27" s="56">
        <v>0</v>
      </c>
      <c r="E27" s="56">
        <v>0</v>
      </c>
      <c r="F27" s="58">
        <f>D27*E27</f>
        <v>0</v>
      </c>
      <c r="G27" s="124"/>
      <c r="H27" s="67"/>
      <c r="I27" s="664"/>
      <c r="J27" s="674" t="s">
        <v>93</v>
      </c>
      <c r="K27" s="676" t="s">
        <v>83</v>
      </c>
      <c r="L27" s="676" t="s">
        <v>84</v>
      </c>
      <c r="M27" s="675" t="s">
        <v>126</v>
      </c>
    </row>
    <row r="28" spans="1:13" s="127" customFormat="1" ht="24.75" hidden="1" customHeight="1" x14ac:dyDescent="0.25">
      <c r="A28" s="13"/>
      <c r="B28" s="878" t="s">
        <v>347</v>
      </c>
      <c r="C28" s="879"/>
      <c r="D28" s="879"/>
      <c r="E28" s="879"/>
      <c r="F28" s="281">
        <f>SUM(F26:F27)</f>
        <v>0</v>
      </c>
      <c r="G28" s="909"/>
      <c r="H28" s="910"/>
      <c r="I28" s="910"/>
      <c r="J28" s="674" t="s">
        <v>373</v>
      </c>
      <c r="K28" s="655"/>
      <c r="L28" s="655"/>
      <c r="M28" s="675" t="s">
        <v>126</v>
      </c>
    </row>
    <row r="29" spans="1:13" ht="27" customHeight="1" x14ac:dyDescent="0.25">
      <c r="A29" s="13"/>
      <c r="B29" s="878" t="s">
        <v>302</v>
      </c>
      <c r="C29" s="879"/>
      <c r="D29" s="879"/>
      <c r="E29" s="879"/>
      <c r="F29" s="281">
        <f>F16+F9+F19+F22+F25+F28</f>
        <v>0</v>
      </c>
      <c r="G29" s="909"/>
      <c r="H29" s="910"/>
      <c r="I29" s="910"/>
      <c r="J29" s="674" t="s">
        <v>373</v>
      </c>
      <c r="K29" s="655"/>
      <c r="L29" s="655"/>
      <c r="M29" s="675"/>
    </row>
    <row r="30" spans="1:13" s="127" customFormat="1" ht="27" customHeight="1" thickBot="1" x14ac:dyDescent="0.3">
      <c r="A30" s="184"/>
      <c r="B30" s="373"/>
      <c r="C30" s="373"/>
      <c r="D30" s="373"/>
      <c r="E30" s="373"/>
      <c r="F30" s="374"/>
      <c r="G30" s="375"/>
      <c r="H30" s="375"/>
      <c r="I30" s="665"/>
      <c r="J30" s="677"/>
      <c r="K30" s="655"/>
      <c r="L30" s="655"/>
      <c r="M30" s="675"/>
    </row>
    <row r="31" spans="1:13" s="46" customFormat="1" ht="38.85" customHeight="1" thickTop="1" thickBot="1" x14ac:dyDescent="0.3">
      <c r="A31" s="894" t="s">
        <v>193</v>
      </c>
      <c r="B31" s="895"/>
      <c r="C31" s="895"/>
      <c r="D31" s="895"/>
      <c r="E31" s="895"/>
      <c r="F31" s="895"/>
      <c r="G31" s="895"/>
      <c r="H31" s="895"/>
      <c r="I31" s="895"/>
      <c r="J31" s="678"/>
      <c r="K31" s="650"/>
      <c r="L31" s="650"/>
      <c r="M31" s="638"/>
    </row>
    <row r="32" spans="1:13" ht="23.25" thickTop="1" x14ac:dyDescent="0.25">
      <c r="A32" s="217" t="s">
        <v>0</v>
      </c>
      <c r="B32" s="256"/>
      <c r="C32" s="120"/>
      <c r="D32" s="120"/>
      <c r="E32" s="120"/>
      <c r="F32" s="120"/>
      <c r="G32" s="120"/>
      <c r="H32" s="120"/>
      <c r="I32" s="120"/>
      <c r="J32" s="674" t="s">
        <v>373</v>
      </c>
      <c r="K32" s="655"/>
      <c r="L32" s="655"/>
      <c r="M32" s="675"/>
    </row>
    <row r="33" spans="1:13" ht="22.5" x14ac:dyDescent="0.25">
      <c r="A33" s="14"/>
      <c r="B33" s="69" t="s">
        <v>39</v>
      </c>
      <c r="C33" s="70">
        <v>0</v>
      </c>
      <c r="D33" s="913"/>
      <c r="E33" s="914"/>
      <c r="F33" s="914"/>
      <c r="G33" s="915"/>
      <c r="H33" s="219"/>
      <c r="I33" s="663"/>
      <c r="J33" s="674" t="s">
        <v>93</v>
      </c>
      <c r="K33" s="676" t="s">
        <v>87</v>
      </c>
      <c r="L33" s="676" t="s">
        <v>88</v>
      </c>
      <c r="M33" s="675"/>
    </row>
    <row r="34" spans="1:13" ht="24" customHeight="1" x14ac:dyDescent="0.25">
      <c r="A34" s="13"/>
      <c r="B34" s="69" t="s">
        <v>38</v>
      </c>
      <c r="C34" s="70">
        <v>0</v>
      </c>
      <c r="D34" s="256"/>
      <c r="E34" s="120"/>
      <c r="F34" s="120"/>
      <c r="G34" s="349"/>
      <c r="H34" s="219"/>
      <c r="I34" s="663"/>
      <c r="J34" s="674" t="s">
        <v>82</v>
      </c>
      <c r="K34" s="676" t="s">
        <v>87</v>
      </c>
      <c r="L34" s="676" t="s">
        <v>88</v>
      </c>
      <c r="M34" s="675"/>
    </row>
    <row r="35" spans="1:13" ht="28.5" customHeight="1" x14ac:dyDescent="0.25">
      <c r="A35" s="17"/>
      <c r="B35" s="163" t="s">
        <v>308</v>
      </c>
      <c r="C35" s="508">
        <f>SUM(C32:C34)</f>
        <v>0</v>
      </c>
      <c r="D35" s="916"/>
      <c r="E35" s="917"/>
      <c r="F35" s="917"/>
      <c r="G35" s="917"/>
      <c r="H35" s="917"/>
      <c r="I35" s="917"/>
      <c r="J35" s="674" t="s">
        <v>373</v>
      </c>
      <c r="K35" s="655"/>
      <c r="L35" s="655"/>
      <c r="M35" s="675"/>
    </row>
    <row r="36" spans="1:13" s="127" customFormat="1" ht="22.5" customHeight="1" thickBot="1" x14ac:dyDescent="0.3">
      <c r="A36" s="184"/>
      <c r="B36" s="506"/>
      <c r="C36" s="374"/>
      <c r="D36" s="507"/>
      <c r="E36" s="507"/>
      <c r="F36" s="507"/>
      <c r="G36" s="507"/>
      <c r="H36" s="507"/>
      <c r="I36" s="507"/>
      <c r="J36" s="674"/>
      <c r="K36" s="655"/>
      <c r="L36" s="655"/>
      <c r="M36" s="675"/>
    </row>
    <row r="37" spans="1:13" s="46" customFormat="1" ht="38.85" customHeight="1" thickTop="1" thickBot="1" x14ac:dyDescent="0.3">
      <c r="A37" s="894" t="s">
        <v>190</v>
      </c>
      <c r="B37" s="895"/>
      <c r="C37" s="895"/>
      <c r="D37" s="895"/>
      <c r="E37" s="895"/>
      <c r="F37" s="895"/>
      <c r="G37" s="895"/>
      <c r="H37" s="895"/>
      <c r="I37" s="895"/>
      <c r="J37" s="678"/>
      <c r="K37" s="650"/>
      <c r="L37" s="650"/>
      <c r="M37" s="638"/>
    </row>
    <row r="38" spans="1:13" ht="34.5" customHeight="1" thickTop="1" x14ac:dyDescent="0.25">
      <c r="A38" s="254" t="s">
        <v>52</v>
      </c>
      <c r="B38" s="120"/>
      <c r="C38" s="120"/>
      <c r="D38" s="120"/>
      <c r="E38" s="120"/>
      <c r="F38" s="120"/>
      <c r="G38" s="120"/>
      <c r="H38" s="120"/>
      <c r="I38" s="120"/>
      <c r="J38" s="679"/>
      <c r="K38" s="655"/>
      <c r="L38" s="655"/>
      <c r="M38" s="680"/>
    </row>
    <row r="39" spans="1:13" s="127" customFormat="1" ht="25.5" customHeight="1" x14ac:dyDescent="0.25">
      <c r="A39" s="254"/>
      <c r="B39" s="449" t="s">
        <v>343</v>
      </c>
      <c r="C39" s="278">
        <v>0</v>
      </c>
      <c r="D39" s="120"/>
      <c r="E39" s="120"/>
      <c r="F39" s="120"/>
      <c r="G39" s="120"/>
      <c r="H39" s="120"/>
      <c r="I39" s="120"/>
      <c r="J39" s="674" t="s">
        <v>373</v>
      </c>
      <c r="K39" s="655"/>
      <c r="L39" s="655"/>
      <c r="M39" s="680" t="s">
        <v>127</v>
      </c>
    </row>
    <row r="40" spans="1:13" s="127" customFormat="1" ht="23.25" customHeight="1" x14ac:dyDescent="0.25">
      <c r="A40" s="254"/>
      <c r="B40" s="450" t="s">
        <v>344</v>
      </c>
      <c r="C40" s="278">
        <v>0</v>
      </c>
      <c r="D40" s="120"/>
      <c r="E40" s="120"/>
      <c r="F40" s="120"/>
      <c r="G40" s="120"/>
      <c r="H40" s="120"/>
      <c r="I40" s="120"/>
      <c r="J40" s="674" t="s">
        <v>373</v>
      </c>
      <c r="K40" s="655"/>
      <c r="L40" s="655"/>
      <c r="M40" s="680" t="s">
        <v>127</v>
      </c>
    </row>
    <row r="41" spans="1:13" s="127" customFormat="1" ht="22.5" customHeight="1" x14ac:dyDescent="0.25">
      <c r="A41" s="254"/>
      <c r="B41" s="450" t="s">
        <v>345</v>
      </c>
      <c r="C41" s="278">
        <v>0</v>
      </c>
      <c r="D41" s="120"/>
      <c r="E41" s="120"/>
      <c r="F41" s="120"/>
      <c r="G41" s="120"/>
      <c r="H41" s="120"/>
      <c r="I41" s="120"/>
      <c r="J41" s="674" t="s">
        <v>373</v>
      </c>
      <c r="K41" s="655"/>
      <c r="L41" s="655"/>
      <c r="M41" s="680" t="s">
        <v>127</v>
      </c>
    </row>
    <row r="42" spans="1:13" ht="21.75" customHeight="1" x14ac:dyDescent="0.25">
      <c r="A42" s="17"/>
      <c r="B42" s="163" t="s">
        <v>338</v>
      </c>
      <c r="C42" s="281">
        <f>C39+C40+C41</f>
        <v>0</v>
      </c>
      <c r="D42" s="303"/>
      <c r="E42" s="140"/>
      <c r="F42" s="452">
        <v>0</v>
      </c>
      <c r="G42" s="453"/>
      <c r="H42" s="504"/>
      <c r="I42" s="625"/>
      <c r="J42" s="674" t="s">
        <v>373</v>
      </c>
      <c r="K42" s="655"/>
      <c r="L42" s="655"/>
      <c r="M42" s="675"/>
    </row>
    <row r="43" spans="1:13" s="205" customFormat="1" ht="38.85" customHeight="1" thickBot="1" x14ac:dyDescent="0.3">
      <c r="A43" s="921" t="s">
        <v>201</v>
      </c>
      <c r="B43" s="922"/>
      <c r="C43" s="922"/>
      <c r="D43" s="922"/>
      <c r="E43" s="922"/>
      <c r="F43" s="922"/>
      <c r="G43" s="922"/>
      <c r="H43" s="922"/>
      <c r="I43" s="922"/>
      <c r="J43" s="678"/>
      <c r="K43" s="650"/>
      <c r="L43" s="650"/>
      <c r="M43" s="638"/>
    </row>
    <row r="44" spans="1:13" s="127" customFormat="1" ht="23.25" thickTop="1" x14ac:dyDescent="0.25">
      <c r="A44" s="254" t="s">
        <v>52</v>
      </c>
      <c r="B44" s="120"/>
      <c r="C44" s="120"/>
      <c r="D44" s="120"/>
      <c r="E44" s="120"/>
      <c r="F44" s="120"/>
      <c r="G44" s="120"/>
      <c r="H44" s="120"/>
      <c r="I44" s="120"/>
      <c r="J44" s="674" t="s">
        <v>373</v>
      </c>
      <c r="K44" s="655"/>
      <c r="L44" s="655"/>
      <c r="M44" s="680"/>
    </row>
    <row r="45" spans="1:13" ht="27.75" customHeight="1" x14ac:dyDescent="0.25">
      <c r="A45" s="14"/>
      <c r="B45" s="357" t="s">
        <v>45</v>
      </c>
      <c r="C45" s="19"/>
      <c r="D45" s="19"/>
      <c r="E45" s="19"/>
      <c r="F45" s="19"/>
      <c r="G45" s="19"/>
      <c r="H45" s="19"/>
      <c r="I45" s="19"/>
      <c r="J45" s="674" t="s">
        <v>373</v>
      </c>
      <c r="K45" s="655"/>
      <c r="L45" s="655"/>
      <c r="M45" s="675"/>
    </row>
    <row r="46" spans="1:13" ht="22.5" x14ac:dyDescent="0.25">
      <c r="A46" s="13"/>
      <c r="B46" s="250" t="s">
        <v>44</v>
      </c>
      <c r="C46" s="300"/>
      <c r="D46" s="251"/>
      <c r="E46" s="251"/>
      <c r="F46" s="251"/>
      <c r="G46" s="919"/>
      <c r="H46" s="920"/>
      <c r="I46" s="920"/>
      <c r="J46" s="674" t="s">
        <v>373</v>
      </c>
      <c r="K46" s="655"/>
      <c r="L46" s="655"/>
      <c r="M46" s="675"/>
    </row>
    <row r="47" spans="1:13" ht="22.5" x14ac:dyDescent="0.25">
      <c r="A47" s="13"/>
      <c r="B47" s="257" t="s">
        <v>41</v>
      </c>
      <c r="C47" s="158">
        <v>0</v>
      </c>
      <c r="D47" s="158">
        <v>0</v>
      </c>
      <c r="E47" s="158">
        <v>0</v>
      </c>
      <c r="F47" s="226">
        <f>D47*E47</f>
        <v>0</v>
      </c>
      <c r="G47" s="918"/>
      <c r="H47" s="68"/>
      <c r="I47" s="664"/>
      <c r="J47" s="674" t="s">
        <v>373</v>
      </c>
      <c r="K47" s="676"/>
      <c r="L47" s="676"/>
      <c r="M47" s="675"/>
    </row>
    <row r="48" spans="1:13" ht="22.5" x14ac:dyDescent="0.25">
      <c r="A48" s="13"/>
      <c r="B48" s="145" t="s">
        <v>203</v>
      </c>
      <c r="C48" s="158">
        <v>0</v>
      </c>
      <c r="D48" s="158">
        <v>0</v>
      </c>
      <c r="E48" s="158">
        <v>0</v>
      </c>
      <c r="F48" s="226">
        <f>D48*E48</f>
        <v>0</v>
      </c>
      <c r="G48" s="918"/>
      <c r="H48" s="68"/>
      <c r="I48" s="664"/>
      <c r="J48" s="674" t="s">
        <v>373</v>
      </c>
      <c r="K48" s="655"/>
      <c r="L48" s="655"/>
      <c r="M48" s="675"/>
    </row>
    <row r="49" spans="1:13" s="127" customFormat="1" ht="22.5" x14ac:dyDescent="0.25">
      <c r="A49" s="13"/>
      <c r="B49" s="258" t="s">
        <v>40</v>
      </c>
      <c r="C49" s="158">
        <v>0</v>
      </c>
      <c r="D49" s="158">
        <v>0</v>
      </c>
      <c r="E49" s="158">
        <v>0</v>
      </c>
      <c r="F49" s="226">
        <f>D49*E49</f>
        <v>0</v>
      </c>
      <c r="G49" s="375"/>
      <c r="H49" s="68"/>
      <c r="I49" s="666"/>
      <c r="J49" s="674" t="s">
        <v>373</v>
      </c>
      <c r="K49" s="655"/>
      <c r="L49" s="655"/>
      <c r="M49" s="675"/>
    </row>
    <row r="50" spans="1:13" ht="22.5" x14ac:dyDescent="0.25">
      <c r="A50" s="13"/>
      <c r="B50" s="250" t="s">
        <v>43</v>
      </c>
      <c r="C50" s="253"/>
      <c r="D50" s="253"/>
      <c r="E50" s="253"/>
      <c r="F50" s="253"/>
      <c r="G50" s="827"/>
      <c r="H50" s="920"/>
      <c r="I50" s="920"/>
      <c r="J50" s="674" t="s">
        <v>373</v>
      </c>
      <c r="K50" s="655"/>
      <c r="L50" s="655"/>
      <c r="M50" s="675"/>
    </row>
    <row r="51" spans="1:13" ht="22.5" x14ac:dyDescent="0.25">
      <c r="A51" s="13"/>
      <c r="B51" s="257" t="s">
        <v>41</v>
      </c>
      <c r="C51" s="158">
        <v>0</v>
      </c>
      <c r="D51" s="158">
        <v>0</v>
      </c>
      <c r="E51" s="158">
        <v>0</v>
      </c>
      <c r="F51" s="226">
        <f>D51*E51</f>
        <v>0</v>
      </c>
      <c r="G51" s="918"/>
      <c r="H51" s="68"/>
      <c r="I51" s="667"/>
      <c r="J51" s="674" t="s">
        <v>373</v>
      </c>
      <c r="K51" s="655"/>
      <c r="L51" s="655"/>
      <c r="M51" s="675"/>
    </row>
    <row r="52" spans="1:13" ht="22.5" x14ac:dyDescent="0.25">
      <c r="A52" s="13"/>
      <c r="B52" s="145" t="s">
        <v>203</v>
      </c>
      <c r="C52" s="158">
        <v>0</v>
      </c>
      <c r="D52" s="158">
        <v>0</v>
      </c>
      <c r="E52" s="158">
        <v>0</v>
      </c>
      <c r="F52" s="226">
        <f>D52*E52</f>
        <v>0</v>
      </c>
      <c r="G52" s="918"/>
      <c r="H52" s="68"/>
      <c r="I52" s="664"/>
      <c r="J52" s="674" t="s">
        <v>373</v>
      </c>
      <c r="K52" s="655"/>
      <c r="L52" s="655"/>
      <c r="M52" s="675"/>
    </row>
    <row r="53" spans="1:13" s="127" customFormat="1" ht="22.5" x14ac:dyDescent="0.25">
      <c r="A53" s="13"/>
      <c r="B53" s="258" t="s">
        <v>40</v>
      </c>
      <c r="C53" s="158">
        <v>0</v>
      </c>
      <c r="D53" s="158">
        <v>0</v>
      </c>
      <c r="E53" s="158">
        <v>0</v>
      </c>
      <c r="F53" s="226">
        <f>D53*E53</f>
        <v>0</v>
      </c>
      <c r="G53" s="375"/>
      <c r="H53" s="68"/>
      <c r="I53" s="666"/>
      <c r="J53" s="674" t="s">
        <v>373</v>
      </c>
      <c r="K53" s="655"/>
      <c r="L53" s="655"/>
      <c r="M53" s="675"/>
    </row>
    <row r="54" spans="1:13" ht="22.5" x14ac:dyDescent="0.25">
      <c r="A54" s="13"/>
      <c r="B54" s="250" t="s">
        <v>42</v>
      </c>
      <c r="C54" s="253"/>
      <c r="D54" s="253"/>
      <c r="E54" s="253"/>
      <c r="F54" s="253"/>
      <c r="G54" s="827"/>
      <c r="H54" s="920"/>
      <c r="I54" s="920"/>
      <c r="J54" s="674" t="s">
        <v>373</v>
      </c>
      <c r="K54" s="655"/>
      <c r="L54" s="655"/>
      <c r="M54" s="675"/>
    </row>
    <row r="55" spans="1:13" ht="22.5" x14ac:dyDescent="0.25">
      <c r="A55" s="13"/>
      <c r="B55" s="257" t="s">
        <v>41</v>
      </c>
      <c r="C55" s="158">
        <v>0</v>
      </c>
      <c r="D55" s="158">
        <v>0</v>
      </c>
      <c r="E55" s="158">
        <v>0</v>
      </c>
      <c r="F55" s="226">
        <f>D55*E55</f>
        <v>0</v>
      </c>
      <c r="G55" s="918"/>
      <c r="H55" s="68"/>
      <c r="I55" s="667"/>
      <c r="J55" s="674" t="s">
        <v>373</v>
      </c>
      <c r="K55" s="655"/>
      <c r="L55" s="655"/>
      <c r="M55" s="675"/>
    </row>
    <row r="56" spans="1:13" ht="22.5" x14ac:dyDescent="0.25">
      <c r="A56" s="13"/>
      <c r="B56" s="145" t="s">
        <v>203</v>
      </c>
      <c r="C56" s="158">
        <v>0</v>
      </c>
      <c r="D56" s="158">
        <v>0</v>
      </c>
      <c r="E56" s="158">
        <v>0</v>
      </c>
      <c r="F56" s="226">
        <f>D56*E56</f>
        <v>0</v>
      </c>
      <c r="G56" s="918"/>
      <c r="H56" s="68"/>
      <c r="I56" s="664"/>
      <c r="J56" s="674" t="s">
        <v>373</v>
      </c>
      <c r="K56" s="655"/>
      <c r="L56" s="655"/>
      <c r="M56" s="675"/>
    </row>
    <row r="57" spans="1:13" s="127" customFormat="1" ht="22.5" x14ac:dyDescent="0.25">
      <c r="A57" s="372"/>
      <c r="B57" s="258" t="s">
        <v>40</v>
      </c>
      <c r="C57" s="158">
        <v>0</v>
      </c>
      <c r="D57" s="158">
        <v>0</v>
      </c>
      <c r="E57" s="158">
        <v>0</v>
      </c>
      <c r="F57" s="226">
        <f>D57*E57</f>
        <v>0</v>
      </c>
      <c r="G57" s="375"/>
      <c r="H57" s="68"/>
      <c r="I57" s="666"/>
      <c r="J57" s="674" t="s">
        <v>373</v>
      </c>
      <c r="K57" s="655"/>
      <c r="L57" s="655"/>
      <c r="M57" s="675"/>
    </row>
    <row r="58" spans="1:13" s="127" customFormat="1" ht="22.5" x14ac:dyDescent="0.25">
      <c r="A58" s="372"/>
      <c r="B58" s="449" t="s">
        <v>339</v>
      </c>
      <c r="C58" s="159">
        <f>C47+C51+C55+F47+F51+F55</f>
        <v>0</v>
      </c>
      <c r="D58" s="352"/>
      <c r="E58" s="352"/>
      <c r="F58" s="159"/>
      <c r="G58" s="827"/>
      <c r="H58" s="919"/>
      <c r="I58" s="919"/>
      <c r="J58" s="674" t="s">
        <v>373</v>
      </c>
      <c r="K58" s="655"/>
      <c r="L58" s="655"/>
      <c r="M58" s="675" t="s">
        <v>127</v>
      </c>
    </row>
    <row r="59" spans="1:13" s="127" customFormat="1" ht="22.5" x14ac:dyDescent="0.25">
      <c r="A59" s="372"/>
      <c r="B59" s="450" t="s">
        <v>340</v>
      </c>
      <c r="C59" s="159">
        <f>F48+F52+F56+C48+C52+C56</f>
        <v>0</v>
      </c>
      <c r="D59" s="352"/>
      <c r="E59" s="352"/>
      <c r="F59" s="159"/>
      <c r="G59" s="827"/>
      <c r="H59" s="827"/>
      <c r="I59" s="827"/>
      <c r="J59" s="674" t="s">
        <v>373</v>
      </c>
      <c r="K59" s="655"/>
      <c r="L59" s="655"/>
      <c r="M59" s="675" t="s">
        <v>127</v>
      </c>
    </row>
    <row r="60" spans="1:13" s="127" customFormat="1" ht="22.5" x14ac:dyDescent="0.25">
      <c r="A60" s="372"/>
      <c r="B60" s="568" t="s">
        <v>341</v>
      </c>
      <c r="C60" s="159">
        <f>F49+F53+F57+C49+C53+C57</f>
        <v>0</v>
      </c>
      <c r="D60" s="352"/>
      <c r="E60" s="352"/>
      <c r="F60" s="159"/>
      <c r="G60" s="827"/>
      <c r="H60" s="827"/>
      <c r="I60" s="827"/>
      <c r="J60" s="674" t="s">
        <v>373</v>
      </c>
      <c r="K60" s="655"/>
      <c r="L60" s="655"/>
      <c r="M60" s="675" t="s">
        <v>127</v>
      </c>
    </row>
    <row r="61" spans="1:13" ht="30.75" customHeight="1" x14ac:dyDescent="0.25">
      <c r="A61" s="13"/>
      <c r="B61" s="163" t="s">
        <v>342</v>
      </c>
      <c r="C61" s="278">
        <f>C58+C59+C60</f>
        <v>0</v>
      </c>
      <c r="D61" s="352"/>
      <c r="E61" s="352"/>
      <c r="F61" s="278"/>
      <c r="G61" s="447"/>
      <c r="H61" s="448"/>
      <c r="I61" s="688"/>
      <c r="J61" s="674" t="s">
        <v>373</v>
      </c>
      <c r="K61" s="655"/>
      <c r="L61" s="655"/>
      <c r="M61" s="675"/>
    </row>
    <row r="62" spans="1:13" s="127" customFormat="1" ht="35.25" customHeight="1" x14ac:dyDescent="0.25">
      <c r="A62" s="13"/>
      <c r="B62" s="218" t="s">
        <v>338</v>
      </c>
      <c r="C62" s="282">
        <v>0</v>
      </c>
      <c r="D62" s="301"/>
      <c r="E62" s="304"/>
      <c r="F62" s="305">
        <v>0</v>
      </c>
      <c r="G62" s="923"/>
      <c r="H62" s="923"/>
      <c r="I62" s="923"/>
      <c r="J62" s="674" t="s">
        <v>373</v>
      </c>
      <c r="K62" s="655"/>
      <c r="L62" s="655"/>
      <c r="M62" s="675"/>
    </row>
    <row r="63" spans="1:13" ht="22.5" customHeight="1" x14ac:dyDescent="0.25">
      <c r="A63" s="133" t="s">
        <v>197</v>
      </c>
      <c r="B63" s="40"/>
      <c r="C63" s="40"/>
      <c r="D63" s="40"/>
      <c r="E63" s="40"/>
      <c r="F63" s="40"/>
      <c r="G63" s="40"/>
      <c r="H63" s="40"/>
      <c r="I63" s="40"/>
      <c r="J63" s="674" t="s">
        <v>373</v>
      </c>
      <c r="K63" s="655"/>
      <c r="L63" s="655"/>
      <c r="M63" s="675"/>
    </row>
    <row r="64" spans="1:13" ht="22.5" x14ac:dyDescent="0.25">
      <c r="A64" s="80" t="s">
        <v>0</v>
      </c>
      <c r="B64" s="190"/>
      <c r="C64" s="11"/>
      <c r="D64" s="11"/>
      <c r="E64" s="11"/>
      <c r="F64" s="11"/>
      <c r="G64" s="11"/>
      <c r="H64" s="11"/>
      <c r="I64" s="11"/>
      <c r="J64" s="674" t="s">
        <v>373</v>
      </c>
      <c r="K64" s="655"/>
      <c r="L64" s="655"/>
      <c r="M64" s="675"/>
    </row>
    <row r="65" spans="1:13" ht="31.5" customHeight="1" x14ac:dyDescent="0.25">
      <c r="A65" s="14"/>
      <c r="B65" s="10" t="s">
        <v>194</v>
      </c>
      <c r="C65" s="908"/>
      <c r="D65" s="898"/>
      <c r="E65" s="898"/>
      <c r="F65" s="898"/>
      <c r="G65" s="898"/>
      <c r="H65" s="898"/>
      <c r="I65" s="898"/>
      <c r="J65" s="674" t="s">
        <v>373</v>
      </c>
      <c r="K65" s="655"/>
      <c r="L65" s="655"/>
      <c r="M65" s="675"/>
    </row>
    <row r="66" spans="1:13" ht="27.75" customHeight="1" x14ac:dyDescent="0.25">
      <c r="A66" s="13"/>
      <c r="B66" s="881"/>
      <c r="C66" s="932" t="s">
        <v>221</v>
      </c>
      <c r="D66" s="920"/>
      <c r="E66" s="920"/>
      <c r="F66" s="920"/>
      <c r="G66" s="933"/>
      <c r="H66" s="927" t="s">
        <v>6</v>
      </c>
      <c r="I66" s="932" t="s">
        <v>26</v>
      </c>
      <c r="J66" s="679"/>
      <c r="K66" s="655"/>
      <c r="L66" s="655"/>
      <c r="M66" s="675"/>
    </row>
    <row r="67" spans="1:13" ht="12.75" customHeight="1" x14ac:dyDescent="0.25">
      <c r="A67" s="13"/>
      <c r="B67" s="881"/>
      <c r="C67" s="891" t="s">
        <v>36</v>
      </c>
      <c r="D67" s="891" t="s">
        <v>35</v>
      </c>
      <c r="E67" s="891" t="s">
        <v>34</v>
      </c>
      <c r="F67" s="891" t="s">
        <v>23</v>
      </c>
      <c r="G67" s="891" t="s">
        <v>293</v>
      </c>
      <c r="H67" s="934"/>
      <c r="I67" s="932"/>
      <c r="J67" s="679"/>
      <c r="K67" s="655"/>
      <c r="L67" s="655"/>
      <c r="M67" s="675"/>
    </row>
    <row r="68" spans="1:13" x14ac:dyDescent="0.25">
      <c r="A68" s="13"/>
      <c r="B68" s="881"/>
      <c r="C68" s="810"/>
      <c r="D68" s="810"/>
      <c r="E68" s="810"/>
      <c r="F68" s="810"/>
      <c r="G68" s="810"/>
      <c r="H68" s="934"/>
      <c r="I68" s="932"/>
      <c r="J68" s="679"/>
      <c r="K68" s="655"/>
      <c r="L68" s="655"/>
      <c r="M68" s="675"/>
    </row>
    <row r="69" spans="1:13" ht="61.5" customHeight="1" x14ac:dyDescent="0.25">
      <c r="A69" s="13"/>
      <c r="B69" s="881"/>
      <c r="C69" s="810"/>
      <c r="D69" s="810"/>
      <c r="E69" s="810"/>
      <c r="F69" s="810"/>
      <c r="G69" s="811"/>
      <c r="H69" s="934"/>
      <c r="I69" s="932"/>
      <c r="J69" s="679"/>
      <c r="K69" s="655"/>
      <c r="L69" s="655"/>
      <c r="M69" s="675"/>
    </row>
    <row r="70" spans="1:13" ht="21" x14ac:dyDescent="0.25">
      <c r="A70" s="13"/>
      <c r="B70" s="881"/>
      <c r="C70" s="72" t="s">
        <v>22</v>
      </c>
      <c r="D70" s="72" t="s">
        <v>32</v>
      </c>
      <c r="E70" s="72" t="s">
        <v>20</v>
      </c>
      <c r="F70" s="72" t="s">
        <v>31</v>
      </c>
      <c r="G70" s="222" t="s">
        <v>30</v>
      </c>
      <c r="H70" s="929"/>
      <c r="I70" s="932"/>
      <c r="J70" s="679"/>
      <c r="K70" s="655"/>
      <c r="L70" s="655"/>
      <c r="M70" s="675"/>
    </row>
    <row r="71" spans="1:13" ht="22.5" x14ac:dyDescent="0.25">
      <c r="A71" s="13"/>
      <c r="B71" s="73" t="s">
        <v>29</v>
      </c>
      <c r="C71" s="74">
        <v>0</v>
      </c>
      <c r="D71" s="75">
        <v>0</v>
      </c>
      <c r="E71" s="74">
        <v>0</v>
      </c>
      <c r="F71" s="76">
        <v>0</v>
      </c>
      <c r="G71" s="159">
        <f>IF(D71=0,0,((E71/D71)*F71)*C71)</f>
        <v>0</v>
      </c>
      <c r="H71" s="77"/>
      <c r="I71" s="668"/>
      <c r="J71" s="674" t="s">
        <v>93</v>
      </c>
      <c r="K71" s="676" t="s">
        <v>89</v>
      </c>
      <c r="L71" s="676" t="s">
        <v>88</v>
      </c>
      <c r="M71" s="675"/>
    </row>
    <row r="72" spans="1:13" ht="22.5" x14ac:dyDescent="0.25">
      <c r="A72" s="13"/>
      <c r="B72" s="73" t="s">
        <v>28</v>
      </c>
      <c r="C72" s="74">
        <v>0</v>
      </c>
      <c r="D72" s="75">
        <v>0</v>
      </c>
      <c r="E72" s="74">
        <v>0</v>
      </c>
      <c r="F72" s="76">
        <v>0</v>
      </c>
      <c r="G72" s="159">
        <f>IF(D72=0,0,((E72/D72)*F72)*C72)</f>
        <v>0</v>
      </c>
      <c r="H72" s="78"/>
      <c r="I72" s="668"/>
      <c r="J72" s="674" t="s">
        <v>82</v>
      </c>
      <c r="K72" s="676" t="s">
        <v>89</v>
      </c>
      <c r="L72" s="676" t="s">
        <v>88</v>
      </c>
      <c r="M72" s="675"/>
    </row>
    <row r="73" spans="1:13" s="127" customFormat="1" ht="22.5" customHeight="1" x14ac:dyDescent="0.25">
      <c r="A73" s="13"/>
      <c r="B73" s="73" t="s">
        <v>120</v>
      </c>
      <c r="C73" s="160">
        <v>0</v>
      </c>
      <c r="D73" s="924" t="s">
        <v>121</v>
      </c>
      <c r="E73" s="925"/>
      <c r="F73" s="926"/>
      <c r="G73" s="159">
        <f>C73</f>
        <v>0</v>
      </c>
      <c r="H73" s="186"/>
      <c r="I73" s="668"/>
      <c r="J73" s="674" t="s">
        <v>93</v>
      </c>
      <c r="K73" s="676" t="s">
        <v>87</v>
      </c>
      <c r="L73" s="676" t="s">
        <v>88</v>
      </c>
      <c r="M73" s="675" t="s">
        <v>166</v>
      </c>
    </row>
    <row r="74" spans="1:13" ht="21.4" customHeight="1" x14ac:dyDescent="0.25">
      <c r="A74" s="13"/>
      <c r="B74" s="878" t="s">
        <v>27</v>
      </c>
      <c r="C74" s="879"/>
      <c r="D74" s="879"/>
      <c r="E74" s="879"/>
      <c r="F74" s="880"/>
      <c r="G74" s="278">
        <f>SUM(G70:G73)</f>
        <v>0</v>
      </c>
      <c r="H74" s="16"/>
      <c r="I74" s="250"/>
      <c r="J74" s="674" t="s">
        <v>373</v>
      </c>
      <c r="K74" s="655"/>
      <c r="L74" s="655"/>
      <c r="M74" s="675"/>
    </row>
    <row r="75" spans="1:13" ht="31.5" customHeight="1" x14ac:dyDescent="0.25">
      <c r="A75" s="13"/>
      <c r="B75" s="15" t="s">
        <v>223</v>
      </c>
      <c r="C75" s="887"/>
      <c r="D75" s="888"/>
      <c r="E75" s="888"/>
      <c r="F75" s="888"/>
      <c r="G75" s="888"/>
      <c r="H75" s="888"/>
      <c r="I75" s="888"/>
      <c r="J75" s="674" t="s">
        <v>373</v>
      </c>
      <c r="K75" s="655"/>
      <c r="L75" s="655"/>
      <c r="M75" s="675"/>
    </row>
    <row r="76" spans="1:13" ht="21.75" customHeight="1" x14ac:dyDescent="0.25">
      <c r="A76" s="13"/>
      <c r="B76" s="881"/>
      <c r="C76" s="932" t="s">
        <v>221</v>
      </c>
      <c r="D76" s="920"/>
      <c r="E76" s="920"/>
      <c r="F76" s="920"/>
      <c r="G76" s="933"/>
      <c r="H76" s="891" t="s">
        <v>6</v>
      </c>
      <c r="I76" s="930" t="s">
        <v>26</v>
      </c>
      <c r="J76" s="679"/>
      <c r="K76" s="655"/>
      <c r="L76" s="655"/>
      <c r="M76" s="675"/>
    </row>
    <row r="77" spans="1:13" ht="73.5" customHeight="1" x14ac:dyDescent="0.25">
      <c r="A77" s="13"/>
      <c r="B77" s="881"/>
      <c r="C77" s="476" t="s">
        <v>25</v>
      </c>
      <c r="D77" s="930" t="s">
        <v>24</v>
      </c>
      <c r="E77" s="927"/>
      <c r="F77" s="476" t="s">
        <v>23</v>
      </c>
      <c r="G77" s="189" t="s">
        <v>293</v>
      </c>
      <c r="H77" s="810"/>
      <c r="I77" s="826"/>
      <c r="J77" s="679"/>
      <c r="K77" s="655"/>
      <c r="L77" s="655"/>
      <c r="M77" s="675"/>
    </row>
    <row r="78" spans="1:13" ht="21" customHeight="1" x14ac:dyDescent="0.25">
      <c r="A78" s="13"/>
      <c r="B78" s="881"/>
      <c r="C78" s="72" t="s">
        <v>22</v>
      </c>
      <c r="D78" s="932" t="s">
        <v>21</v>
      </c>
      <c r="E78" s="933"/>
      <c r="F78" s="72" t="s">
        <v>20</v>
      </c>
      <c r="G78" s="72" t="s">
        <v>19</v>
      </c>
      <c r="H78" s="811"/>
      <c r="I78" s="931"/>
      <c r="J78" s="679"/>
      <c r="K78" s="655"/>
      <c r="L78" s="655"/>
      <c r="M78" s="675"/>
    </row>
    <row r="79" spans="1:13" ht="22.5" customHeight="1" x14ac:dyDescent="0.25">
      <c r="A79" s="13"/>
      <c r="B79" s="73" t="s">
        <v>29</v>
      </c>
      <c r="C79" s="74">
        <v>0</v>
      </c>
      <c r="D79" s="884">
        <v>0</v>
      </c>
      <c r="E79" s="885"/>
      <c r="F79" s="76">
        <v>0</v>
      </c>
      <c r="G79" s="159">
        <f>C79*D79*F79</f>
        <v>0</v>
      </c>
      <c r="H79" s="77"/>
      <c r="I79" s="668"/>
      <c r="J79" s="674" t="s">
        <v>93</v>
      </c>
      <c r="K79" s="676" t="s">
        <v>89</v>
      </c>
      <c r="L79" s="676" t="s">
        <v>88</v>
      </c>
      <c r="M79" s="675"/>
    </row>
    <row r="80" spans="1:13" ht="24.75" customHeight="1" x14ac:dyDescent="0.25">
      <c r="A80" s="13"/>
      <c r="B80" s="73" t="s">
        <v>28</v>
      </c>
      <c r="C80" s="74">
        <v>0</v>
      </c>
      <c r="D80" s="884">
        <v>0</v>
      </c>
      <c r="E80" s="885"/>
      <c r="F80" s="76">
        <v>0</v>
      </c>
      <c r="G80" s="159">
        <f>C80*D80*F80</f>
        <v>0</v>
      </c>
      <c r="H80" s="77"/>
      <c r="I80" s="668"/>
      <c r="J80" s="674" t="s">
        <v>82</v>
      </c>
      <c r="K80" s="676" t="s">
        <v>89</v>
      </c>
      <c r="L80" s="676" t="s">
        <v>88</v>
      </c>
      <c r="M80" s="675"/>
    </row>
    <row r="81" spans="1:13" s="127" customFormat="1" ht="22.5" x14ac:dyDescent="0.25">
      <c r="A81" s="13"/>
      <c r="B81" s="73" t="s">
        <v>120</v>
      </c>
      <c r="C81" s="160">
        <v>0</v>
      </c>
      <c r="D81" s="924" t="s">
        <v>121</v>
      </c>
      <c r="E81" s="925"/>
      <c r="F81" s="926"/>
      <c r="G81" s="159">
        <f>C81</f>
        <v>0</v>
      </c>
      <c r="H81" s="77"/>
      <c r="I81" s="668"/>
      <c r="J81" s="674" t="s">
        <v>93</v>
      </c>
      <c r="K81" s="676" t="s">
        <v>87</v>
      </c>
      <c r="L81" s="676" t="s">
        <v>88</v>
      </c>
      <c r="M81" s="675"/>
    </row>
    <row r="82" spans="1:13" ht="23.65" customHeight="1" x14ac:dyDescent="0.25">
      <c r="A82" s="13"/>
      <c r="B82" s="878" t="s">
        <v>224</v>
      </c>
      <c r="C82" s="879"/>
      <c r="D82" s="879"/>
      <c r="E82" s="879"/>
      <c r="F82" s="880"/>
      <c r="G82" s="278">
        <f>SUM(G78:G81)</f>
        <v>0</v>
      </c>
      <c r="H82" s="16"/>
      <c r="I82" s="669"/>
      <c r="J82" s="674" t="s">
        <v>373</v>
      </c>
      <c r="K82" s="655"/>
      <c r="L82" s="655"/>
      <c r="M82" s="675"/>
    </row>
    <row r="83" spans="1:13" ht="21.4" customHeight="1" x14ac:dyDescent="0.25">
      <c r="A83" s="17"/>
      <c r="B83" s="878" t="s">
        <v>211</v>
      </c>
      <c r="C83" s="879"/>
      <c r="D83" s="879"/>
      <c r="E83" s="879"/>
      <c r="F83" s="880"/>
      <c r="G83" s="280">
        <f>G82+G74</f>
        <v>0</v>
      </c>
      <c r="H83" s="16"/>
      <c r="I83" s="669"/>
      <c r="J83" s="674" t="s">
        <v>373</v>
      </c>
      <c r="K83" s="655"/>
      <c r="L83" s="655"/>
      <c r="M83" s="675"/>
    </row>
    <row r="84" spans="1:13" ht="27" customHeight="1" x14ac:dyDescent="0.25">
      <c r="A84" s="133" t="s">
        <v>281</v>
      </c>
      <c r="B84" s="212"/>
      <c r="C84" s="212"/>
      <c r="D84" s="212"/>
      <c r="E84" s="212"/>
      <c r="F84" s="212"/>
      <c r="G84" s="212"/>
      <c r="H84" s="212"/>
      <c r="I84" s="212"/>
      <c r="J84" s="674" t="s">
        <v>373</v>
      </c>
      <c r="K84" s="655"/>
      <c r="L84" s="655"/>
      <c r="M84" s="675"/>
    </row>
    <row r="85" spans="1:13" ht="33.75" customHeight="1" x14ac:dyDescent="0.25">
      <c r="A85" s="18" t="s">
        <v>0</v>
      </c>
      <c r="B85" s="223"/>
      <c r="C85" s="11"/>
      <c r="D85" s="11"/>
      <c r="E85" s="11"/>
      <c r="F85" s="11"/>
      <c r="G85" s="11"/>
      <c r="H85" s="11"/>
      <c r="I85" s="11"/>
      <c r="J85" s="674" t="s">
        <v>373</v>
      </c>
      <c r="K85" s="655"/>
      <c r="L85" s="655"/>
      <c r="M85" s="675"/>
    </row>
    <row r="86" spans="1:13" ht="24" customHeight="1" x14ac:dyDescent="0.25">
      <c r="A86" s="882"/>
      <c r="B86" s="883"/>
      <c r="C86" s="891" t="s">
        <v>301</v>
      </c>
      <c r="D86" s="919"/>
      <c r="E86" s="919"/>
      <c r="F86" s="919"/>
      <c r="G86" s="927"/>
      <c r="H86" s="891" t="s">
        <v>6</v>
      </c>
      <c r="I86" s="919" t="s">
        <v>17</v>
      </c>
      <c r="J86" s="679"/>
      <c r="K86" s="655"/>
      <c r="L86" s="655"/>
      <c r="M86" s="675"/>
    </row>
    <row r="87" spans="1:13" ht="39.75" customHeight="1" x14ac:dyDescent="0.25">
      <c r="A87" s="882"/>
      <c r="B87" s="883"/>
      <c r="C87" s="811"/>
      <c r="D87" s="928"/>
      <c r="E87" s="928"/>
      <c r="F87" s="928"/>
      <c r="G87" s="929"/>
      <c r="H87" s="811"/>
      <c r="I87" s="928"/>
      <c r="J87" s="674" t="s">
        <v>373</v>
      </c>
      <c r="K87" s="655"/>
      <c r="L87" s="655"/>
      <c r="M87" s="675"/>
    </row>
    <row r="88" spans="1:13" ht="27" customHeight="1" x14ac:dyDescent="0.25">
      <c r="A88" s="14"/>
      <c r="B88" s="9" t="s">
        <v>16</v>
      </c>
      <c r="C88" s="79">
        <v>0</v>
      </c>
      <c r="D88" s="338"/>
      <c r="E88" s="304"/>
      <c r="F88" s="304"/>
      <c r="G88" s="304"/>
      <c r="H88" s="344"/>
      <c r="I88" s="670"/>
      <c r="J88" s="674" t="s">
        <v>373</v>
      </c>
      <c r="K88" s="655"/>
      <c r="L88" s="655"/>
      <c r="M88" s="675"/>
    </row>
    <row r="89" spans="1:13" ht="26.25" customHeight="1" x14ac:dyDescent="0.25">
      <c r="A89" s="13"/>
      <c r="B89" s="9" t="s">
        <v>15</v>
      </c>
      <c r="C89" s="79">
        <v>0</v>
      </c>
      <c r="D89" s="339"/>
      <c r="E89" s="340"/>
      <c r="F89" s="340"/>
      <c r="G89" s="340"/>
      <c r="H89" s="344"/>
      <c r="I89" s="670"/>
      <c r="J89" s="674" t="s">
        <v>373</v>
      </c>
      <c r="K89" s="655"/>
      <c r="L89" s="655"/>
      <c r="M89" s="675"/>
    </row>
    <row r="90" spans="1:13" ht="22.5" x14ac:dyDescent="0.25">
      <c r="A90" s="13"/>
      <c r="B90" s="9" t="s">
        <v>14</v>
      </c>
      <c r="C90" s="79">
        <v>0</v>
      </c>
      <c r="D90" s="341"/>
      <c r="E90" s="342"/>
      <c r="F90" s="342"/>
      <c r="G90" s="347"/>
      <c r="H90" s="345"/>
      <c r="I90" s="670"/>
      <c r="J90" s="674" t="s">
        <v>373</v>
      </c>
      <c r="K90" s="655"/>
      <c r="L90" s="655"/>
      <c r="M90" s="675"/>
    </row>
    <row r="91" spans="1:13" ht="22.5" x14ac:dyDescent="0.25">
      <c r="A91" s="13"/>
      <c r="B91" s="306" t="s">
        <v>13</v>
      </c>
      <c r="C91" s="346"/>
      <c r="D91" s="342"/>
      <c r="E91" s="342"/>
      <c r="F91" s="342"/>
      <c r="G91" s="342"/>
      <c r="H91" s="337"/>
      <c r="I91" s="671"/>
      <c r="J91" s="674" t="s">
        <v>373</v>
      </c>
      <c r="K91" s="655"/>
      <c r="L91" s="655"/>
      <c r="M91" s="675"/>
    </row>
    <row r="92" spans="1:13" ht="22.5" x14ac:dyDescent="0.25">
      <c r="A92" s="13"/>
      <c r="B92" s="145" t="s">
        <v>12</v>
      </c>
      <c r="C92" s="343">
        <v>0</v>
      </c>
      <c r="D92" s="339"/>
      <c r="E92" s="340"/>
      <c r="F92" s="340"/>
      <c r="G92" s="340"/>
      <c r="H92" s="344"/>
      <c r="I92" s="670"/>
      <c r="J92" s="674" t="s">
        <v>373</v>
      </c>
      <c r="K92" s="655"/>
      <c r="L92" s="655"/>
      <c r="M92" s="675"/>
    </row>
    <row r="93" spans="1:13" ht="22.5" x14ac:dyDescent="0.25">
      <c r="A93" s="13"/>
      <c r="B93" s="145" t="s">
        <v>11</v>
      </c>
      <c r="C93" s="79">
        <v>0</v>
      </c>
      <c r="D93" s="339"/>
      <c r="E93" s="340"/>
      <c r="F93" s="340"/>
      <c r="G93" s="340"/>
      <c r="H93" s="344"/>
      <c r="I93" s="670"/>
      <c r="J93" s="674" t="s">
        <v>373</v>
      </c>
      <c r="K93" s="655"/>
      <c r="L93" s="655"/>
      <c r="M93" s="675"/>
    </row>
    <row r="94" spans="1:13" ht="22.5" x14ac:dyDescent="0.25">
      <c r="A94" s="13"/>
      <c r="B94" s="145" t="s">
        <v>10</v>
      </c>
      <c r="C94" s="79">
        <v>0</v>
      </c>
      <c r="D94" s="339"/>
      <c r="E94" s="340"/>
      <c r="F94" s="340"/>
      <c r="G94" s="340"/>
      <c r="H94" s="344"/>
      <c r="I94" s="670"/>
      <c r="J94" s="674" t="s">
        <v>373</v>
      </c>
      <c r="K94" s="655"/>
      <c r="L94" s="655"/>
      <c r="M94" s="675"/>
    </row>
    <row r="95" spans="1:13" ht="22.5" x14ac:dyDescent="0.25">
      <c r="A95" s="13"/>
      <c r="B95" s="145" t="s">
        <v>9</v>
      </c>
      <c r="C95" s="79">
        <v>0</v>
      </c>
      <c r="D95" s="339"/>
      <c r="E95" s="340"/>
      <c r="F95" s="340"/>
      <c r="G95" s="340"/>
      <c r="H95" s="344"/>
      <c r="I95" s="670"/>
      <c r="J95" s="674" t="s">
        <v>373</v>
      </c>
      <c r="K95" s="655"/>
      <c r="L95" s="655"/>
      <c r="M95" s="675"/>
    </row>
    <row r="96" spans="1:13" ht="22.5" x14ac:dyDescent="0.25">
      <c r="A96" s="13"/>
      <c r="B96" s="65" t="s">
        <v>8</v>
      </c>
      <c r="C96" s="79">
        <v>0</v>
      </c>
      <c r="D96" s="339"/>
      <c r="E96" s="340"/>
      <c r="F96" s="340"/>
      <c r="G96" s="340"/>
      <c r="H96" s="344"/>
      <c r="I96" s="672"/>
      <c r="J96" s="674" t="s">
        <v>93</v>
      </c>
      <c r="K96" s="676" t="s">
        <v>87</v>
      </c>
      <c r="L96" s="676" t="s">
        <v>88</v>
      </c>
      <c r="M96" s="675"/>
    </row>
    <row r="97" spans="1:15" ht="21" customHeight="1" x14ac:dyDescent="0.25">
      <c r="A97" s="13"/>
      <c r="B97" s="65" t="s">
        <v>90</v>
      </c>
      <c r="C97" s="70">
        <v>0</v>
      </c>
      <c r="D97" s="341"/>
      <c r="E97" s="342"/>
      <c r="F97" s="342"/>
      <c r="G97" s="342"/>
      <c r="H97" s="345"/>
      <c r="I97" s="672"/>
      <c r="J97" s="674" t="s">
        <v>82</v>
      </c>
      <c r="K97" s="676" t="s">
        <v>87</v>
      </c>
      <c r="L97" s="676" t="s">
        <v>88</v>
      </c>
      <c r="M97" s="675"/>
    </row>
    <row r="98" spans="1:15" ht="28.5" customHeight="1" thickBot="1" x14ac:dyDescent="0.3">
      <c r="A98" s="886" t="s">
        <v>225</v>
      </c>
      <c r="B98" s="880"/>
      <c r="C98" s="278">
        <f>SUM(C88:C97)</f>
        <v>0</v>
      </c>
      <c r="D98" s="889"/>
      <c r="E98" s="890"/>
      <c r="F98" s="890"/>
      <c r="G98" s="890"/>
      <c r="H98" s="890"/>
      <c r="I98" s="890"/>
      <c r="J98" s="674" t="s">
        <v>373</v>
      </c>
      <c r="K98" s="655"/>
      <c r="L98" s="655"/>
      <c r="M98" s="675"/>
    </row>
    <row r="99" spans="1:15" s="205" customFormat="1" ht="38.85" customHeight="1" thickTop="1" thickBot="1" x14ac:dyDescent="0.3">
      <c r="A99" s="894" t="s">
        <v>195</v>
      </c>
      <c r="B99" s="895"/>
      <c r="C99" s="895"/>
      <c r="D99" s="895"/>
      <c r="E99" s="895"/>
      <c r="F99" s="895"/>
      <c r="G99" s="895"/>
      <c r="H99" s="895"/>
      <c r="I99" s="895"/>
      <c r="J99" s="678"/>
      <c r="K99" s="650"/>
      <c r="L99" s="650"/>
      <c r="M99" s="638"/>
    </row>
    <row r="100" spans="1:15" s="127" customFormat="1" ht="27" hidden="1" customHeight="1" thickTop="1" x14ac:dyDescent="0.25">
      <c r="A100" s="436" t="s">
        <v>280</v>
      </c>
      <c r="B100" s="212"/>
      <c r="C100" s="212"/>
      <c r="D100" s="212"/>
      <c r="E100" s="212"/>
      <c r="F100" s="212"/>
      <c r="G100" s="212"/>
      <c r="H100" s="212"/>
      <c r="I100" s="212"/>
      <c r="J100" s="674" t="s">
        <v>373</v>
      </c>
      <c r="K100" s="655"/>
      <c r="L100" s="655"/>
      <c r="M100" s="675" t="s">
        <v>126</v>
      </c>
    </row>
    <row r="101" spans="1:15" s="127" customFormat="1" ht="36.75" hidden="1" customHeight="1" thickTop="1" x14ac:dyDescent="0.25">
      <c r="A101" s="80" t="s">
        <v>0</v>
      </c>
      <c r="B101" s="404"/>
      <c r="C101" s="437"/>
      <c r="D101" s="437"/>
      <c r="E101" s="300"/>
      <c r="F101" s="300"/>
      <c r="G101" s="437"/>
      <c r="H101" s="437"/>
      <c r="I101" s="437"/>
      <c r="J101" s="674" t="s">
        <v>373</v>
      </c>
      <c r="K101" s="655"/>
      <c r="L101" s="655"/>
      <c r="M101" s="675" t="s">
        <v>126</v>
      </c>
    </row>
    <row r="102" spans="1:15" s="205" customFormat="1" ht="23.25" hidden="1" thickTop="1" x14ac:dyDescent="0.25">
      <c r="A102" s="274"/>
      <c r="B102" s="387"/>
      <c r="C102" s="384"/>
      <c r="D102" s="930"/>
      <c r="E102" s="919"/>
      <c r="F102" s="919"/>
      <c r="G102" s="942"/>
      <c r="H102" s="891" t="s">
        <v>321</v>
      </c>
      <c r="I102" s="905" t="s">
        <v>74</v>
      </c>
      <c r="J102" s="674" t="s">
        <v>373</v>
      </c>
      <c r="K102" s="638"/>
      <c r="L102" s="638"/>
      <c r="M102" s="681" t="s">
        <v>126</v>
      </c>
      <c r="O102" s="90"/>
    </row>
    <row r="103" spans="1:15" s="205" customFormat="1" ht="21.6" hidden="1" customHeight="1" thickTop="1" x14ac:dyDescent="0.25">
      <c r="A103" s="372"/>
      <c r="B103" s="389" t="s">
        <v>282</v>
      </c>
      <c r="C103" s="385" t="s">
        <v>314</v>
      </c>
      <c r="D103" s="941"/>
      <c r="E103" s="906"/>
      <c r="F103" s="906"/>
      <c r="G103" s="943"/>
      <c r="H103" s="810"/>
      <c r="I103" s="906"/>
      <c r="J103" s="674" t="s">
        <v>373</v>
      </c>
      <c r="K103" s="638"/>
      <c r="L103" s="638"/>
      <c r="M103" s="681" t="s">
        <v>126</v>
      </c>
      <c r="O103" s="90"/>
    </row>
    <row r="104" spans="1:15" s="205" customFormat="1" ht="23.25" hidden="1" thickTop="1" x14ac:dyDescent="0.25">
      <c r="A104" s="135"/>
      <c r="B104" s="388"/>
      <c r="C104" s="336"/>
      <c r="D104" s="812"/>
      <c r="E104" s="813"/>
      <c r="F104" s="813"/>
      <c r="G104" s="944"/>
      <c r="H104" s="811"/>
      <c r="I104" s="813"/>
      <c r="J104" s="674" t="s">
        <v>373</v>
      </c>
      <c r="K104" s="638"/>
      <c r="L104" s="638"/>
      <c r="M104" s="681" t="s">
        <v>126</v>
      </c>
      <c r="O104" s="90"/>
    </row>
    <row r="105" spans="1:15" s="127" customFormat="1" ht="22.5" hidden="1" customHeight="1" thickTop="1" x14ac:dyDescent="0.25">
      <c r="A105" s="13"/>
      <c r="B105" s="69" t="s">
        <v>119</v>
      </c>
      <c r="C105" s="119">
        <v>0</v>
      </c>
      <c r="D105" s="11"/>
      <c r="E105" s="11"/>
      <c r="F105" s="11"/>
      <c r="G105" s="11"/>
      <c r="H105" s="219"/>
      <c r="I105" s="673"/>
      <c r="J105" s="674" t="s">
        <v>373</v>
      </c>
      <c r="K105" s="676"/>
      <c r="L105" s="676"/>
      <c r="M105" s="682" t="s">
        <v>126</v>
      </c>
    </row>
    <row r="106" spans="1:15" s="127" customFormat="1" ht="22.5" hidden="1" customHeight="1" thickTop="1" x14ac:dyDescent="0.25">
      <c r="A106" s="13"/>
      <c r="B106" s="69" t="s">
        <v>119</v>
      </c>
      <c r="C106" s="119">
        <v>0</v>
      </c>
      <c r="D106" s="11"/>
      <c r="E106" s="11"/>
      <c r="F106" s="11"/>
      <c r="G106" s="11"/>
      <c r="H106" s="219"/>
      <c r="I106" s="673"/>
      <c r="J106" s="674" t="s">
        <v>93</v>
      </c>
      <c r="K106" s="676" t="s">
        <v>87</v>
      </c>
      <c r="L106" s="676" t="s">
        <v>88</v>
      </c>
      <c r="M106" s="682" t="s">
        <v>126</v>
      </c>
    </row>
    <row r="107" spans="1:15" s="127" customFormat="1" ht="22.5" hidden="1" customHeight="1" thickTop="1" x14ac:dyDescent="0.25">
      <c r="A107" s="372"/>
      <c r="B107" s="11"/>
      <c r="C107" s="159">
        <f>SUM(C104:C106)</f>
        <v>0</v>
      </c>
      <c r="D107" s="11"/>
      <c r="E107" s="11"/>
      <c r="F107" s="11"/>
      <c r="G107" s="892"/>
      <c r="H107" s="893"/>
      <c r="I107" s="893"/>
      <c r="J107" s="674" t="s">
        <v>373</v>
      </c>
      <c r="K107" s="676"/>
      <c r="L107" s="676"/>
      <c r="M107" s="682" t="s">
        <v>126</v>
      </c>
    </row>
    <row r="108" spans="1:15" s="205" customFormat="1" ht="22.5" hidden="1" x14ac:dyDescent="0.25">
      <c r="A108" s="274"/>
      <c r="B108" s="387"/>
      <c r="C108" s="403"/>
      <c r="D108" s="932" t="s">
        <v>367</v>
      </c>
      <c r="E108" s="920"/>
      <c r="F108" s="933"/>
      <c r="G108" s="935"/>
      <c r="H108" s="891"/>
      <c r="I108" s="905"/>
      <c r="J108" s="674" t="s">
        <v>373</v>
      </c>
      <c r="K108" s="638"/>
      <c r="L108" s="638"/>
      <c r="M108" s="683" t="s">
        <v>126</v>
      </c>
      <c r="O108" s="90"/>
    </row>
    <row r="109" spans="1:15" s="205" customFormat="1" ht="22.5" hidden="1" x14ac:dyDescent="0.25">
      <c r="A109" s="372"/>
      <c r="B109" s="389" t="s">
        <v>282</v>
      </c>
      <c r="C109" s="435" t="s">
        <v>91</v>
      </c>
      <c r="D109" s="938" t="s">
        <v>5</v>
      </c>
      <c r="E109" s="938" t="s">
        <v>4</v>
      </c>
      <c r="F109" s="938" t="s">
        <v>33</v>
      </c>
      <c r="G109" s="936"/>
      <c r="H109" s="810"/>
      <c r="I109" s="906"/>
      <c r="J109" s="674" t="s">
        <v>373</v>
      </c>
      <c r="K109" s="638"/>
      <c r="L109" s="638"/>
      <c r="M109" s="683" t="s">
        <v>126</v>
      </c>
      <c r="O109" s="90"/>
    </row>
    <row r="110" spans="1:15" s="205" customFormat="1" hidden="1" x14ac:dyDescent="0.25">
      <c r="A110" s="135"/>
      <c r="B110" s="388"/>
      <c r="C110" s="336"/>
      <c r="D110" s="939"/>
      <c r="E110" s="939"/>
      <c r="F110" s="939"/>
      <c r="G110" s="937"/>
      <c r="H110" s="811"/>
      <c r="I110" s="813"/>
      <c r="J110" s="637"/>
      <c r="K110" s="638"/>
      <c r="L110" s="638"/>
      <c r="M110" s="683" t="s">
        <v>126</v>
      </c>
      <c r="O110" s="90"/>
    </row>
    <row r="111" spans="1:15" s="127" customFormat="1" ht="22.5" hidden="1" customHeight="1" x14ac:dyDescent="0.25">
      <c r="A111" s="13"/>
      <c r="B111" s="69" t="s">
        <v>37</v>
      </c>
      <c r="C111" s="806"/>
      <c r="D111" s="807"/>
      <c r="E111" s="807"/>
      <c r="F111" s="807"/>
      <c r="G111" s="807"/>
      <c r="H111" s="807"/>
      <c r="I111" s="807"/>
      <c r="J111" s="674" t="s">
        <v>373</v>
      </c>
      <c r="K111" s="676"/>
      <c r="L111" s="676"/>
      <c r="M111" s="684" t="s">
        <v>126</v>
      </c>
    </row>
    <row r="112" spans="1:15" s="127" customFormat="1" ht="35.25" hidden="1" customHeight="1" x14ac:dyDescent="0.25">
      <c r="A112" s="13"/>
      <c r="B112" s="65" t="s">
        <v>106</v>
      </c>
      <c r="C112" s="10"/>
      <c r="D112" s="119">
        <v>0</v>
      </c>
      <c r="E112" s="119">
        <v>0</v>
      </c>
      <c r="F112" s="159">
        <f>D112*E112</f>
        <v>0</v>
      </c>
      <c r="G112" s="275"/>
      <c r="H112" s="219"/>
      <c r="I112" s="663"/>
      <c r="J112" s="674" t="s">
        <v>93</v>
      </c>
      <c r="K112" s="676" t="s">
        <v>83</v>
      </c>
      <c r="L112" s="676" t="s">
        <v>112</v>
      </c>
      <c r="M112" s="684" t="s">
        <v>126</v>
      </c>
    </row>
    <row r="113" spans="1:13" s="127" customFormat="1" ht="22.5" hidden="1" customHeight="1" x14ac:dyDescent="0.25">
      <c r="A113" s="13"/>
      <c r="B113" s="878" t="s">
        <v>311</v>
      </c>
      <c r="C113" s="879"/>
      <c r="D113" s="879"/>
      <c r="E113" s="896"/>
      <c r="F113" s="281">
        <f>SUM(F111:F112)</f>
        <v>0</v>
      </c>
      <c r="G113" s="892"/>
      <c r="H113" s="893"/>
      <c r="I113" s="893"/>
      <c r="J113" s="674" t="s">
        <v>373</v>
      </c>
      <c r="K113" s="676"/>
      <c r="L113" s="676"/>
      <c r="M113" s="684" t="s">
        <v>126</v>
      </c>
    </row>
    <row r="114" spans="1:13" s="127" customFormat="1" ht="22.5" hidden="1" customHeight="1" x14ac:dyDescent="0.25">
      <c r="A114" s="13"/>
      <c r="B114" s="69" t="s">
        <v>107</v>
      </c>
      <c r="C114" s="806"/>
      <c r="D114" s="807"/>
      <c r="E114" s="807"/>
      <c r="F114" s="807"/>
      <c r="G114" s="807"/>
      <c r="H114" s="807"/>
      <c r="I114" s="807"/>
      <c r="J114" s="674" t="s">
        <v>373</v>
      </c>
      <c r="K114" s="676"/>
      <c r="L114" s="676"/>
      <c r="M114" s="684" t="s">
        <v>126</v>
      </c>
    </row>
    <row r="115" spans="1:13" s="127" customFormat="1" ht="36" hidden="1" customHeight="1" x14ac:dyDescent="0.25">
      <c r="A115" s="13"/>
      <c r="B115" s="65" t="s">
        <v>106</v>
      </c>
      <c r="C115" s="10"/>
      <c r="D115" s="119">
        <v>0</v>
      </c>
      <c r="E115" s="119">
        <v>0</v>
      </c>
      <c r="F115" s="159">
        <f>D115*E115</f>
        <v>0</v>
      </c>
      <c r="G115" s="275"/>
      <c r="H115" s="219"/>
      <c r="I115" s="663"/>
      <c r="J115" s="674" t="s">
        <v>93</v>
      </c>
      <c r="K115" s="676" t="s">
        <v>83</v>
      </c>
      <c r="L115" s="676" t="s">
        <v>112</v>
      </c>
      <c r="M115" s="684" t="s">
        <v>126</v>
      </c>
    </row>
    <row r="116" spans="1:13" s="127" customFormat="1" ht="22.5" hidden="1" customHeight="1" x14ac:dyDescent="0.25">
      <c r="A116" s="13"/>
      <c r="B116" s="878" t="s">
        <v>312</v>
      </c>
      <c r="C116" s="879"/>
      <c r="D116" s="879"/>
      <c r="E116" s="896"/>
      <c r="F116" s="281">
        <f>SUM(F114:F115)</f>
        <v>0</v>
      </c>
      <c r="G116" s="892"/>
      <c r="H116" s="893"/>
      <c r="I116" s="893"/>
      <c r="J116" s="674" t="s">
        <v>373</v>
      </c>
      <c r="K116" s="676"/>
      <c r="L116" s="676"/>
      <c r="M116" s="684" t="s">
        <v>126</v>
      </c>
    </row>
    <row r="117" spans="1:13" s="127" customFormat="1" ht="22.5" hidden="1" customHeight="1" x14ac:dyDescent="0.25">
      <c r="A117" s="274"/>
      <c r="B117" s="387"/>
      <c r="C117" s="472"/>
      <c r="D117" s="932" t="s">
        <v>222</v>
      </c>
      <c r="E117" s="920"/>
      <c r="F117" s="933"/>
      <c r="G117" s="935"/>
      <c r="H117" s="891"/>
      <c r="I117" s="905"/>
      <c r="J117" s="674" t="s">
        <v>373</v>
      </c>
      <c r="K117" s="676"/>
      <c r="L117" s="676"/>
      <c r="M117" s="685" t="s">
        <v>126</v>
      </c>
    </row>
    <row r="118" spans="1:13" s="127" customFormat="1" ht="22.5" hidden="1" customHeight="1" x14ac:dyDescent="0.25">
      <c r="A118" s="372"/>
      <c r="B118" s="389" t="s">
        <v>282</v>
      </c>
      <c r="C118" s="473" t="s">
        <v>315</v>
      </c>
      <c r="D118" s="938" t="s">
        <v>5</v>
      </c>
      <c r="E118" s="938" t="s">
        <v>4</v>
      </c>
      <c r="F118" s="938" t="s">
        <v>33</v>
      </c>
      <c r="G118" s="936"/>
      <c r="H118" s="810"/>
      <c r="I118" s="906"/>
      <c r="J118" s="674" t="s">
        <v>373</v>
      </c>
      <c r="K118" s="676"/>
      <c r="L118" s="676"/>
      <c r="M118" s="685" t="s">
        <v>126</v>
      </c>
    </row>
    <row r="119" spans="1:13" s="127" customFormat="1" ht="22.5" hidden="1" customHeight="1" x14ac:dyDescent="0.25">
      <c r="A119" s="135"/>
      <c r="B119" s="388"/>
      <c r="C119" s="336"/>
      <c r="D119" s="939"/>
      <c r="E119" s="939"/>
      <c r="F119" s="939"/>
      <c r="G119" s="937"/>
      <c r="H119" s="811"/>
      <c r="I119" s="813"/>
      <c r="J119" s="674" t="s">
        <v>373</v>
      </c>
      <c r="K119" s="676"/>
      <c r="L119" s="676"/>
      <c r="M119" s="685" t="s">
        <v>126</v>
      </c>
    </row>
    <row r="120" spans="1:13" s="127" customFormat="1" ht="22.5" hidden="1" customHeight="1" x14ac:dyDescent="0.25">
      <c r="A120" s="13"/>
      <c r="B120" s="69" t="s">
        <v>37</v>
      </c>
      <c r="C120" s="12"/>
      <c r="D120" s="11"/>
      <c r="E120" s="11"/>
      <c r="F120" s="11"/>
      <c r="G120" s="11"/>
      <c r="H120" s="11"/>
      <c r="I120" s="11"/>
      <c r="J120" s="674" t="s">
        <v>373</v>
      </c>
      <c r="K120" s="676"/>
      <c r="L120" s="676"/>
      <c r="M120" s="685" t="s">
        <v>126</v>
      </c>
    </row>
    <row r="121" spans="1:13" s="127" customFormat="1" ht="36" hidden="1" customHeight="1" x14ac:dyDescent="0.25">
      <c r="A121" s="13"/>
      <c r="B121" s="65" t="s">
        <v>106</v>
      </c>
      <c r="C121" s="119">
        <v>0</v>
      </c>
      <c r="D121" s="119">
        <v>0</v>
      </c>
      <c r="E121" s="119">
        <v>0</v>
      </c>
      <c r="F121" s="159">
        <f>D121*E121</f>
        <v>0</v>
      </c>
      <c r="G121" s="275"/>
      <c r="H121" s="219"/>
      <c r="I121" s="663"/>
      <c r="J121" s="674" t="s">
        <v>93</v>
      </c>
      <c r="K121" s="676" t="s">
        <v>233</v>
      </c>
      <c r="L121" s="676" t="s">
        <v>88</v>
      </c>
      <c r="M121" s="685" t="s">
        <v>126</v>
      </c>
    </row>
    <row r="122" spans="1:13" s="127" customFormat="1" ht="22.5" hidden="1" customHeight="1" x14ac:dyDescent="0.25">
      <c r="A122" s="13"/>
      <c r="B122" s="493"/>
      <c r="C122" s="502">
        <f>SUM(C120:C121)</f>
        <v>0</v>
      </c>
      <c r="D122" s="879" t="s">
        <v>311</v>
      </c>
      <c r="E122" s="896"/>
      <c r="F122" s="281">
        <f>SUM(F120:F121)+C122</f>
        <v>0</v>
      </c>
      <c r="G122" s="892"/>
      <c r="H122" s="893"/>
      <c r="I122" s="893"/>
      <c r="J122" s="674" t="s">
        <v>373</v>
      </c>
      <c r="K122" s="655"/>
      <c r="L122" s="655"/>
      <c r="M122" s="685" t="s">
        <v>126</v>
      </c>
    </row>
    <row r="123" spans="1:13" s="127" customFormat="1" ht="22.5" hidden="1" customHeight="1" x14ac:dyDescent="0.25">
      <c r="A123" s="13"/>
      <c r="B123" s="69" t="s">
        <v>107</v>
      </c>
      <c r="C123" s="12"/>
      <c r="D123" s="11"/>
      <c r="E123" s="11"/>
      <c r="F123" s="11"/>
      <c r="G123" s="11"/>
      <c r="H123" s="11"/>
      <c r="I123" s="11"/>
      <c r="J123" s="674" t="s">
        <v>373</v>
      </c>
      <c r="K123" s="655"/>
      <c r="L123" s="655"/>
      <c r="M123" s="685" t="s">
        <v>126</v>
      </c>
    </row>
    <row r="124" spans="1:13" s="127" customFormat="1" ht="34.5" hidden="1" customHeight="1" x14ac:dyDescent="0.25">
      <c r="A124" s="13"/>
      <c r="B124" s="65" t="s">
        <v>106</v>
      </c>
      <c r="C124" s="119">
        <v>0</v>
      </c>
      <c r="D124" s="119">
        <v>0</v>
      </c>
      <c r="E124" s="119">
        <v>0</v>
      </c>
      <c r="F124" s="159">
        <f>D124*E124</f>
        <v>0</v>
      </c>
      <c r="G124" s="275"/>
      <c r="H124" s="219"/>
      <c r="I124" s="663"/>
      <c r="J124" s="674" t="s">
        <v>93</v>
      </c>
      <c r="K124" s="676" t="s">
        <v>233</v>
      </c>
      <c r="L124" s="676" t="s">
        <v>88</v>
      </c>
      <c r="M124" s="685" t="s">
        <v>126</v>
      </c>
    </row>
    <row r="125" spans="1:13" s="127" customFormat="1" ht="22.5" hidden="1" customHeight="1" x14ac:dyDescent="0.25">
      <c r="A125" s="13"/>
      <c r="B125" s="12"/>
      <c r="C125" s="502">
        <f>SUM(C123:C124)</f>
        <v>0</v>
      </c>
      <c r="D125" s="878" t="s">
        <v>312</v>
      </c>
      <c r="E125" s="896"/>
      <c r="F125" s="281">
        <f>SUM(F123:F124)+C125</f>
        <v>0</v>
      </c>
      <c r="G125" s="892"/>
      <c r="H125" s="893"/>
      <c r="I125" s="893"/>
      <c r="J125" s="674" t="s">
        <v>373</v>
      </c>
      <c r="K125" s="655"/>
      <c r="L125" s="655"/>
      <c r="M125" s="685" t="s">
        <v>126</v>
      </c>
    </row>
    <row r="126" spans="1:13" s="127" customFormat="1" ht="31.5" hidden="1" customHeight="1" thickTop="1" x14ac:dyDescent="0.25">
      <c r="A126" s="210"/>
      <c r="B126" s="163" t="s">
        <v>389</v>
      </c>
      <c r="C126" s="278">
        <f>C107+F113+F116+F122+F125</f>
        <v>0</v>
      </c>
      <c r="D126" s="12"/>
      <c r="E126" s="11"/>
      <c r="F126" s="11"/>
      <c r="G126" s="11"/>
      <c r="H126" s="11"/>
      <c r="I126" s="11"/>
      <c r="J126" s="674" t="s">
        <v>373</v>
      </c>
      <c r="K126" s="676"/>
      <c r="L126" s="676"/>
      <c r="M126" s="686" t="s">
        <v>126</v>
      </c>
    </row>
    <row r="127" spans="1:13" s="127" customFormat="1" ht="22.5" customHeight="1" thickTop="1" x14ac:dyDescent="0.25">
      <c r="A127" s="897" t="str">
        <f>'EC Data'!A15</f>
        <v>D.2 [Category name]</v>
      </c>
      <c r="B127" s="898"/>
      <c r="C127" s="11"/>
      <c r="D127" s="11"/>
      <c r="E127" s="11"/>
      <c r="F127" s="11"/>
      <c r="G127" s="11"/>
      <c r="H127" s="11"/>
      <c r="I127" s="11"/>
      <c r="J127" s="674" t="s">
        <v>373</v>
      </c>
      <c r="K127" s="655"/>
      <c r="L127" s="655"/>
      <c r="M127" s="675" t="s">
        <v>126</v>
      </c>
    </row>
    <row r="128" spans="1:13" s="127" customFormat="1" ht="22.5" hidden="1" customHeight="1" x14ac:dyDescent="0.25">
      <c r="A128" s="80" t="s">
        <v>0</v>
      </c>
      <c r="B128" s="488"/>
      <c r="C128" s="437"/>
      <c r="D128" s="437"/>
      <c r="E128" s="300"/>
      <c r="F128" s="300"/>
      <c r="G128" s="437"/>
      <c r="H128" s="437"/>
      <c r="I128" s="437"/>
      <c r="J128" s="674" t="s">
        <v>373</v>
      </c>
      <c r="K128" s="655"/>
      <c r="L128" s="655"/>
      <c r="M128" s="675" t="s">
        <v>126</v>
      </c>
    </row>
    <row r="129" spans="1:13" s="127" customFormat="1" ht="22.5" hidden="1" customHeight="1" x14ac:dyDescent="0.25">
      <c r="A129" s="438"/>
      <c r="B129" s="817"/>
      <c r="C129" s="810" t="s">
        <v>315</v>
      </c>
      <c r="D129" s="441"/>
      <c r="E129" s="40"/>
      <c r="F129" s="40"/>
      <c r="G129" s="442"/>
      <c r="H129" s="891" t="s">
        <v>321</v>
      </c>
      <c r="I129" s="940" t="s">
        <v>2</v>
      </c>
      <c r="J129" s="674" t="s">
        <v>373</v>
      </c>
      <c r="K129" s="655"/>
      <c r="L129" s="655"/>
      <c r="M129" s="682" t="s">
        <v>126</v>
      </c>
    </row>
    <row r="130" spans="1:13" s="127" customFormat="1" ht="33" hidden="1" customHeight="1" x14ac:dyDescent="0.25">
      <c r="A130" s="439"/>
      <c r="B130" s="818"/>
      <c r="C130" s="811"/>
      <c r="D130" s="39"/>
      <c r="E130" s="39"/>
      <c r="F130" s="397"/>
      <c r="G130" s="397"/>
      <c r="H130" s="810"/>
      <c r="I130" s="941"/>
      <c r="J130" s="674" t="s">
        <v>373</v>
      </c>
      <c r="K130" s="655"/>
      <c r="L130" s="655"/>
      <c r="M130" s="682" t="s">
        <v>126</v>
      </c>
    </row>
    <row r="131" spans="1:13" s="127" customFormat="1" ht="22.5" hidden="1" customHeight="1" x14ac:dyDescent="0.25">
      <c r="A131" s="438"/>
      <c r="B131" s="551" t="s">
        <v>320</v>
      </c>
      <c r="C131" s="161">
        <v>0</v>
      </c>
      <c r="D131" s="11"/>
      <c r="E131" s="11"/>
      <c r="F131" s="40"/>
      <c r="G131" s="40"/>
      <c r="H131" s="219"/>
      <c r="I131" s="673"/>
      <c r="J131" s="674" t="s">
        <v>373</v>
      </c>
      <c r="K131" s="676" t="s">
        <v>87</v>
      </c>
      <c r="L131" s="676" t="s">
        <v>88</v>
      </c>
      <c r="M131" s="682" t="s">
        <v>126</v>
      </c>
    </row>
    <row r="132" spans="1:13" s="127" customFormat="1" ht="22.5" hidden="1" customHeight="1" x14ac:dyDescent="0.25">
      <c r="A132" s="438"/>
      <c r="B132" s="218"/>
      <c r="C132" s="495">
        <f>SUM(C129:C131)</f>
        <v>0</v>
      </c>
      <c r="D132" s="11"/>
      <c r="E132" s="11"/>
      <c r="F132" s="40"/>
      <c r="G132" s="40"/>
      <c r="H132" s="40"/>
      <c r="I132" s="40"/>
      <c r="J132" s="674" t="s">
        <v>373</v>
      </c>
      <c r="K132" s="655"/>
      <c r="L132" s="655"/>
      <c r="M132" s="682" t="s">
        <v>126</v>
      </c>
    </row>
    <row r="133" spans="1:13" s="127" customFormat="1" ht="22.5" hidden="1" customHeight="1" x14ac:dyDescent="0.25">
      <c r="A133" s="274"/>
      <c r="B133" s="947"/>
      <c r="C133" s="445"/>
      <c r="D133" s="901" t="s">
        <v>367</v>
      </c>
      <c r="E133" s="902"/>
      <c r="F133" s="903"/>
      <c r="G133" s="376"/>
      <c r="H133" s="891" t="s">
        <v>129</v>
      </c>
      <c r="I133" s="940" t="s">
        <v>2</v>
      </c>
      <c r="J133" s="674" t="s">
        <v>373</v>
      </c>
      <c r="K133" s="655"/>
      <c r="L133" s="655"/>
      <c r="M133" s="684" t="s">
        <v>126</v>
      </c>
    </row>
    <row r="134" spans="1:13" s="127" customFormat="1" ht="30" hidden="1" customHeight="1" x14ac:dyDescent="0.25">
      <c r="A134" s="440"/>
      <c r="B134" s="948"/>
      <c r="C134" s="446"/>
      <c r="D134" s="378" t="s">
        <v>5</v>
      </c>
      <c r="E134" s="378" t="s">
        <v>4</v>
      </c>
      <c r="F134" s="378" t="s">
        <v>3</v>
      </c>
      <c r="G134" s="377"/>
      <c r="H134" s="810"/>
      <c r="I134" s="941"/>
      <c r="J134" s="674" t="s">
        <v>373</v>
      </c>
      <c r="K134" s="655"/>
      <c r="L134" s="655"/>
      <c r="M134" s="684" t="s">
        <v>126</v>
      </c>
    </row>
    <row r="135" spans="1:13" s="127" customFormat="1" ht="22.5" hidden="1" customHeight="1" x14ac:dyDescent="0.25">
      <c r="A135" s="372"/>
      <c r="B135" s="551" t="s">
        <v>320</v>
      </c>
      <c r="C135" s="446"/>
      <c r="D135" s="161">
        <v>0</v>
      </c>
      <c r="E135" s="161">
        <v>0</v>
      </c>
      <c r="F135" s="708">
        <f>D135*E135</f>
        <v>0</v>
      </c>
      <c r="G135" s="370"/>
      <c r="H135" s="219"/>
      <c r="I135" s="673"/>
      <c r="J135" s="674" t="s">
        <v>373</v>
      </c>
      <c r="K135" s="676" t="s">
        <v>83</v>
      </c>
      <c r="L135" s="676" t="s">
        <v>112</v>
      </c>
      <c r="M135" s="684" t="s">
        <v>126</v>
      </c>
    </row>
    <row r="136" spans="1:13" s="127" customFormat="1" ht="22.5" hidden="1" x14ac:dyDescent="0.25">
      <c r="A136" s="217"/>
      <c r="B136" s="163" t="s">
        <v>322</v>
      </c>
      <c r="C136" s="708">
        <f>C132+F136</f>
        <v>0</v>
      </c>
      <c r="D136" s="496"/>
      <c r="E136" s="497"/>
      <c r="F136" s="498">
        <f>SUM(F134:F135)</f>
        <v>0</v>
      </c>
      <c r="G136" s="370"/>
      <c r="H136" s="40"/>
      <c r="I136" s="40"/>
      <c r="J136" s="674" t="s">
        <v>373</v>
      </c>
      <c r="K136" s="655"/>
      <c r="L136" s="655"/>
      <c r="M136" s="686" t="s">
        <v>126</v>
      </c>
    </row>
    <row r="137" spans="1:13" s="127" customFormat="1" ht="22.5" customHeight="1" x14ac:dyDescent="0.25">
      <c r="A137" s="897" t="str">
        <f>'EC Data'!A16</f>
        <v>D.3 [Category name]</v>
      </c>
      <c r="B137" s="898"/>
      <c r="C137" s="11"/>
      <c r="D137" s="11"/>
      <c r="E137" s="11"/>
      <c r="F137" s="11"/>
      <c r="G137" s="11"/>
      <c r="H137" s="11"/>
      <c r="I137" s="11"/>
      <c r="J137" s="674" t="s">
        <v>373</v>
      </c>
      <c r="K137" s="655"/>
      <c r="L137" s="655"/>
      <c r="M137" s="675" t="s">
        <v>127</v>
      </c>
    </row>
    <row r="138" spans="1:13" s="127" customFormat="1" ht="22.5" hidden="1" customHeight="1" x14ac:dyDescent="0.25">
      <c r="A138" s="443" t="s">
        <v>0</v>
      </c>
      <c r="B138" s="456"/>
      <c r="C138" s="390"/>
      <c r="D138" s="487"/>
      <c r="E138" s="487"/>
      <c r="F138" s="487"/>
      <c r="G138" s="487"/>
      <c r="H138" s="487"/>
      <c r="I138" s="623"/>
      <c r="J138" s="674" t="s">
        <v>373</v>
      </c>
      <c r="K138" s="655"/>
      <c r="L138" s="655"/>
      <c r="M138" s="675" t="s">
        <v>126</v>
      </c>
    </row>
    <row r="139" spans="1:13" s="127" customFormat="1" ht="22.5" hidden="1" customHeight="1" x14ac:dyDescent="0.25">
      <c r="A139" s="438"/>
      <c r="B139" s="904"/>
      <c r="C139" s="891" t="s">
        <v>315</v>
      </c>
      <c r="D139" s="441"/>
      <c r="E139" s="40"/>
      <c r="F139" s="40"/>
      <c r="G139" s="442"/>
      <c r="H139" s="891" t="s">
        <v>321</v>
      </c>
      <c r="I139" s="940" t="s">
        <v>2</v>
      </c>
      <c r="J139" s="674" t="s">
        <v>373</v>
      </c>
      <c r="K139" s="655"/>
      <c r="L139" s="655"/>
      <c r="M139" s="682" t="s">
        <v>126</v>
      </c>
    </row>
    <row r="140" spans="1:13" s="127" customFormat="1" ht="38.25" hidden="1" customHeight="1" x14ac:dyDescent="0.25">
      <c r="A140" s="444"/>
      <c r="B140" s="818"/>
      <c r="C140" s="811"/>
      <c r="D140" s="39"/>
      <c r="E140" s="39"/>
      <c r="F140" s="39"/>
      <c r="G140" s="39"/>
      <c r="H140" s="811"/>
      <c r="I140" s="812"/>
      <c r="J140" s="674" t="s">
        <v>373</v>
      </c>
      <c r="K140" s="655"/>
      <c r="L140" s="655"/>
      <c r="M140" s="682" t="s">
        <v>126</v>
      </c>
    </row>
    <row r="141" spans="1:13" s="127" customFormat="1" ht="22.5" hidden="1" customHeight="1" x14ac:dyDescent="0.25">
      <c r="A141" s="438"/>
      <c r="B141" s="551" t="s">
        <v>323</v>
      </c>
      <c r="C141" s="161">
        <v>0</v>
      </c>
      <c r="D141" s="11"/>
      <c r="E141" s="11"/>
      <c r="F141" s="40"/>
      <c r="G141" s="40"/>
      <c r="H141" s="219"/>
      <c r="I141" s="673"/>
      <c r="J141" s="674" t="s">
        <v>373</v>
      </c>
      <c r="K141" s="676" t="s">
        <v>87</v>
      </c>
      <c r="L141" s="676" t="s">
        <v>88</v>
      </c>
      <c r="M141" s="682" t="s">
        <v>126</v>
      </c>
    </row>
    <row r="142" spans="1:13" s="127" customFormat="1" ht="22.5" hidden="1" customHeight="1" x14ac:dyDescent="0.25">
      <c r="A142" s="438"/>
      <c r="B142" s="218"/>
      <c r="C142" s="418">
        <f>SUM(C139:C141)</f>
        <v>0</v>
      </c>
      <c r="D142" s="11"/>
      <c r="E142" s="11"/>
      <c r="F142" s="40"/>
      <c r="G142" s="40"/>
      <c r="H142" s="40"/>
      <c r="I142" s="40"/>
      <c r="J142" s="674" t="s">
        <v>373</v>
      </c>
      <c r="K142" s="655"/>
      <c r="L142" s="655"/>
      <c r="M142" s="682" t="s">
        <v>126</v>
      </c>
    </row>
    <row r="143" spans="1:13" s="127" customFormat="1" ht="22.5" hidden="1" customHeight="1" x14ac:dyDescent="0.25">
      <c r="A143" s="274"/>
      <c r="B143" s="945"/>
      <c r="C143" s="442"/>
      <c r="D143" s="901" t="s">
        <v>367</v>
      </c>
      <c r="E143" s="902"/>
      <c r="F143" s="903"/>
      <c r="G143" s="376"/>
      <c r="H143" s="891" t="s">
        <v>129</v>
      </c>
      <c r="I143" s="940" t="s">
        <v>2</v>
      </c>
      <c r="J143" s="674" t="s">
        <v>373</v>
      </c>
      <c r="K143" s="655"/>
      <c r="L143" s="655"/>
      <c r="M143" s="684" t="s">
        <v>126</v>
      </c>
    </row>
    <row r="144" spans="1:13" s="127" customFormat="1" ht="32.25" hidden="1" customHeight="1" x14ac:dyDescent="0.25">
      <c r="A144" s="440"/>
      <c r="B144" s="946"/>
      <c r="C144" s="389"/>
      <c r="D144" s="378" t="s">
        <v>5</v>
      </c>
      <c r="E144" s="378" t="s">
        <v>4</v>
      </c>
      <c r="F144" s="378" t="s">
        <v>3</v>
      </c>
      <c r="G144" s="377"/>
      <c r="H144" s="810"/>
      <c r="I144" s="941"/>
      <c r="J144" s="674" t="s">
        <v>373</v>
      </c>
      <c r="K144" s="655"/>
      <c r="L144" s="655"/>
      <c r="M144" s="684" t="s">
        <v>126</v>
      </c>
    </row>
    <row r="145" spans="1:15" s="46" customFormat="1" ht="26.25" hidden="1" customHeight="1" x14ac:dyDescent="0.25">
      <c r="A145" s="372"/>
      <c r="B145" s="551" t="s">
        <v>323</v>
      </c>
      <c r="C145" s="446"/>
      <c r="D145" s="161">
        <v>0</v>
      </c>
      <c r="E145" s="161">
        <v>0</v>
      </c>
      <c r="F145" s="708">
        <f>D145*E145</f>
        <v>0</v>
      </c>
      <c r="G145" s="386"/>
      <c r="H145" s="219"/>
      <c r="I145" s="673"/>
      <c r="J145" s="674" t="s">
        <v>373</v>
      </c>
      <c r="K145" s="676" t="s">
        <v>83</v>
      </c>
      <c r="L145" s="676" t="s">
        <v>112</v>
      </c>
      <c r="M145" s="684" t="s">
        <v>126</v>
      </c>
    </row>
    <row r="146" spans="1:15" s="47" customFormat="1" ht="24" hidden="1" customHeight="1" x14ac:dyDescent="0.25">
      <c r="A146" s="217"/>
      <c r="B146" s="163" t="s">
        <v>324</v>
      </c>
      <c r="C146" s="708">
        <f>C142+F146</f>
        <v>0</v>
      </c>
      <c r="D146" s="496"/>
      <c r="E146" s="497"/>
      <c r="F146" s="457">
        <f>SUM(F144:F145)</f>
        <v>0</v>
      </c>
      <c r="G146" s="386"/>
      <c r="H146" s="40"/>
      <c r="I146" s="40"/>
      <c r="J146" s="674" t="s">
        <v>373</v>
      </c>
      <c r="K146" s="676"/>
      <c r="L146" s="676"/>
      <c r="M146" s="686" t="s">
        <v>126</v>
      </c>
    </row>
    <row r="147" spans="1:15" ht="22.5" x14ac:dyDescent="0.25">
      <c r="A147" s="897" t="str">
        <f>'EC Data'!A17</f>
        <v>D.4 [Category name]</v>
      </c>
      <c r="B147" s="898"/>
      <c r="C147" s="11"/>
      <c r="D147" s="11"/>
      <c r="E147" s="11"/>
      <c r="F147" s="11"/>
      <c r="G147" s="11"/>
      <c r="H147" s="11"/>
      <c r="I147" s="11"/>
      <c r="J147" s="674" t="s">
        <v>373</v>
      </c>
      <c r="K147" s="655"/>
      <c r="L147" s="655"/>
      <c r="M147" s="675" t="s">
        <v>127</v>
      </c>
    </row>
    <row r="148" spans="1:15" s="127" customFormat="1" ht="22.5" hidden="1" customHeight="1" x14ac:dyDescent="0.25">
      <c r="A148" s="217" t="s">
        <v>0</v>
      </c>
      <c r="B148" s="456"/>
      <c r="C148" s="390"/>
      <c r="D148" s="391"/>
      <c r="E148" s="391"/>
      <c r="F148" s="391"/>
      <c r="G148" s="391"/>
      <c r="H148" s="391"/>
      <c r="I148" s="623"/>
      <c r="J148" s="674" t="s">
        <v>373</v>
      </c>
      <c r="K148" s="655"/>
      <c r="L148" s="655"/>
      <c r="M148" s="675" t="s">
        <v>126</v>
      </c>
    </row>
    <row r="149" spans="1:15" s="127" customFormat="1" ht="22.5" hidden="1" customHeight="1" x14ac:dyDescent="0.25">
      <c r="A149" s="438"/>
      <c r="B149" s="904"/>
      <c r="C149" s="891" t="s">
        <v>315</v>
      </c>
      <c r="D149" s="441"/>
      <c r="E149" s="40"/>
      <c r="F149" s="40"/>
      <c r="G149" s="442"/>
      <c r="H149" s="891" t="s">
        <v>321</v>
      </c>
      <c r="I149" s="940" t="s">
        <v>2</v>
      </c>
      <c r="J149" s="674" t="s">
        <v>373</v>
      </c>
      <c r="K149" s="655"/>
      <c r="L149" s="655"/>
      <c r="M149" s="682" t="s">
        <v>126</v>
      </c>
    </row>
    <row r="150" spans="1:15" s="127" customFormat="1" ht="32.25" hidden="1" customHeight="1" x14ac:dyDescent="0.25">
      <c r="A150" s="444"/>
      <c r="B150" s="818"/>
      <c r="C150" s="811"/>
      <c r="D150" s="39"/>
      <c r="E150" s="39"/>
      <c r="F150" s="397"/>
      <c r="G150" s="397"/>
      <c r="H150" s="810"/>
      <c r="I150" s="941"/>
      <c r="J150" s="674" t="s">
        <v>373</v>
      </c>
      <c r="K150" s="655"/>
      <c r="L150" s="655"/>
      <c r="M150" s="682" t="s">
        <v>126</v>
      </c>
    </row>
    <row r="151" spans="1:15" s="127" customFormat="1" ht="22.5" hidden="1" customHeight="1" x14ac:dyDescent="0.25">
      <c r="A151" s="438"/>
      <c r="B151" s="551" t="s">
        <v>325</v>
      </c>
      <c r="C151" s="161">
        <v>0</v>
      </c>
      <c r="D151" s="11"/>
      <c r="E151" s="11"/>
      <c r="F151" s="40"/>
      <c r="G151" s="40"/>
      <c r="H151" s="219"/>
      <c r="I151" s="673"/>
      <c r="J151" s="674" t="s">
        <v>373</v>
      </c>
      <c r="K151" s="676" t="s">
        <v>87</v>
      </c>
      <c r="L151" s="676" t="s">
        <v>88</v>
      </c>
      <c r="M151" s="682" t="s">
        <v>126</v>
      </c>
    </row>
    <row r="152" spans="1:15" s="127" customFormat="1" ht="22.5" hidden="1" customHeight="1" x14ac:dyDescent="0.25">
      <c r="A152" s="438"/>
      <c r="B152" s="163"/>
      <c r="C152" s="495">
        <f>SUM(C149:C151)</f>
        <v>0</v>
      </c>
      <c r="D152" s="11"/>
      <c r="E152" s="11"/>
      <c r="F152" s="40"/>
      <c r="G152" s="40"/>
      <c r="H152" s="40"/>
      <c r="I152" s="40"/>
      <c r="J152" s="674" t="s">
        <v>373</v>
      </c>
      <c r="K152" s="655"/>
      <c r="L152" s="655"/>
      <c r="M152" s="682" t="s">
        <v>126</v>
      </c>
    </row>
    <row r="153" spans="1:15" s="127" customFormat="1" ht="22.5" hidden="1" customHeight="1" x14ac:dyDescent="0.25">
      <c r="A153" s="14"/>
      <c r="B153" s="899"/>
      <c r="C153" s="445"/>
      <c r="D153" s="901" t="s">
        <v>222</v>
      </c>
      <c r="E153" s="902"/>
      <c r="F153" s="903"/>
      <c r="G153" s="376"/>
      <c r="H153" s="891" t="s">
        <v>129</v>
      </c>
      <c r="I153" s="940" t="s">
        <v>2</v>
      </c>
      <c r="J153" s="674" t="s">
        <v>373</v>
      </c>
      <c r="K153" s="655"/>
      <c r="L153" s="655"/>
      <c r="M153" s="684" t="s">
        <v>126</v>
      </c>
    </row>
    <row r="154" spans="1:15" s="127" customFormat="1" ht="33" hidden="1" customHeight="1" x14ac:dyDescent="0.25">
      <c r="A154" s="217"/>
      <c r="B154" s="900"/>
      <c r="C154" s="39"/>
      <c r="D154" s="378" t="s">
        <v>5</v>
      </c>
      <c r="E154" s="378" t="s">
        <v>4</v>
      </c>
      <c r="F154" s="378" t="s">
        <v>3</v>
      </c>
      <c r="G154" s="377"/>
      <c r="H154" s="810"/>
      <c r="I154" s="941"/>
      <c r="J154" s="674" t="s">
        <v>373</v>
      </c>
      <c r="K154" s="655"/>
      <c r="L154" s="655"/>
      <c r="M154" s="684" t="s">
        <v>126</v>
      </c>
    </row>
    <row r="155" spans="1:15" s="205" customFormat="1" ht="23.25" hidden="1" customHeight="1" x14ac:dyDescent="0.25">
      <c r="A155" s="372"/>
      <c r="B155" s="551" t="s">
        <v>325</v>
      </c>
      <c r="C155" s="11"/>
      <c r="D155" s="161">
        <v>0</v>
      </c>
      <c r="E155" s="161">
        <v>0</v>
      </c>
      <c r="F155" s="708">
        <f>D155*E155</f>
        <v>0</v>
      </c>
      <c r="G155" s="392"/>
      <c r="H155" s="219"/>
      <c r="I155" s="673"/>
      <c r="J155" s="674" t="s">
        <v>373</v>
      </c>
      <c r="K155" s="676" t="s">
        <v>83</v>
      </c>
      <c r="L155" s="676" t="s">
        <v>112</v>
      </c>
      <c r="M155" s="684" t="s">
        <v>126</v>
      </c>
    </row>
    <row r="156" spans="1:15" s="47" customFormat="1" ht="24" hidden="1" customHeight="1" x14ac:dyDescent="0.25">
      <c r="A156" s="217"/>
      <c r="B156" s="163" t="s">
        <v>326</v>
      </c>
      <c r="C156" s="278">
        <f>C152+F156</f>
        <v>0</v>
      </c>
      <c r="D156" s="496"/>
      <c r="E156" s="497"/>
      <c r="F156" s="457">
        <f>SUM(F154:F155)</f>
        <v>0</v>
      </c>
      <c r="G156" s="392"/>
      <c r="H156" s="40"/>
      <c r="I156" s="40"/>
      <c r="J156" s="674" t="s">
        <v>373</v>
      </c>
      <c r="K156" s="676"/>
      <c r="L156" s="676"/>
      <c r="M156" s="686" t="s">
        <v>126</v>
      </c>
    </row>
    <row r="157" spans="1:15" s="127" customFormat="1" ht="22.5" x14ac:dyDescent="0.25">
      <c r="A157" s="897" t="str">
        <f>'EC Data'!A18</f>
        <v>D.5 [Category name]</v>
      </c>
      <c r="B157" s="898"/>
      <c r="C157" s="11"/>
      <c r="D157" s="11"/>
      <c r="E157" s="11"/>
      <c r="F157" s="11"/>
      <c r="G157" s="11"/>
      <c r="H157" s="11"/>
      <c r="I157" s="11"/>
      <c r="J157" s="674" t="s">
        <v>373</v>
      </c>
      <c r="K157" s="655"/>
      <c r="L157" s="655"/>
      <c r="M157" s="675" t="s">
        <v>127</v>
      </c>
    </row>
    <row r="158" spans="1:15" s="127" customFormat="1" ht="22.5" hidden="1" x14ac:dyDescent="0.25">
      <c r="A158" s="217" t="s">
        <v>0</v>
      </c>
      <c r="B158" s="456"/>
      <c r="C158" s="390"/>
      <c r="D158" s="393"/>
      <c r="E158" s="393"/>
      <c r="F158" s="393"/>
      <c r="G158" s="393"/>
      <c r="H158" s="393"/>
      <c r="I158" s="623"/>
      <c r="J158" s="674" t="s">
        <v>373</v>
      </c>
      <c r="K158" s="650"/>
      <c r="L158" s="650"/>
      <c r="M158" s="638" t="s">
        <v>126</v>
      </c>
      <c r="N158" s="45"/>
      <c r="O158" s="45"/>
    </row>
    <row r="159" spans="1:15" s="127" customFormat="1" ht="22.5" hidden="1" x14ac:dyDescent="0.25">
      <c r="A159" s="438"/>
      <c r="B159" s="904"/>
      <c r="C159" s="891" t="s">
        <v>314</v>
      </c>
      <c r="D159" s="441"/>
      <c r="E159" s="40"/>
      <c r="F159" s="40"/>
      <c r="G159" s="442"/>
      <c r="H159" s="891" t="s">
        <v>321</v>
      </c>
      <c r="I159" s="940" t="s">
        <v>2</v>
      </c>
      <c r="J159" s="674" t="s">
        <v>373</v>
      </c>
      <c r="K159" s="650"/>
      <c r="L159" s="687"/>
      <c r="M159" s="682" t="s">
        <v>126</v>
      </c>
    </row>
    <row r="160" spans="1:15" ht="35.25" hidden="1" customHeight="1" x14ac:dyDescent="0.25">
      <c r="A160" s="444"/>
      <c r="B160" s="818"/>
      <c r="C160" s="811"/>
      <c r="D160" s="39"/>
      <c r="E160" s="39"/>
      <c r="F160" s="397"/>
      <c r="G160" s="397"/>
      <c r="H160" s="810"/>
      <c r="I160" s="941"/>
      <c r="J160" s="674" t="s">
        <v>373</v>
      </c>
      <c r="K160" s="650"/>
      <c r="L160" s="655"/>
      <c r="M160" s="682" t="s">
        <v>126</v>
      </c>
    </row>
    <row r="161" spans="1:13" ht="22.5" hidden="1" x14ac:dyDescent="0.25">
      <c r="A161" s="438"/>
      <c r="B161" s="551" t="s">
        <v>327</v>
      </c>
      <c r="C161" s="161">
        <v>0</v>
      </c>
      <c r="D161" s="11"/>
      <c r="E161" s="11"/>
      <c r="F161" s="40"/>
      <c r="G161" s="40"/>
      <c r="H161" s="219"/>
      <c r="I161" s="673"/>
      <c r="J161" s="674" t="s">
        <v>373</v>
      </c>
      <c r="K161" s="676" t="s">
        <v>87</v>
      </c>
      <c r="L161" s="676" t="s">
        <v>88</v>
      </c>
      <c r="M161" s="682" t="s">
        <v>126</v>
      </c>
    </row>
    <row r="162" spans="1:13" ht="22.5" hidden="1" x14ac:dyDescent="0.25">
      <c r="A162" s="438"/>
      <c r="B162" s="494"/>
      <c r="C162" s="495">
        <f>SUM(C159:C161)</f>
        <v>0</v>
      </c>
      <c r="D162" s="11"/>
      <c r="E162" s="11"/>
      <c r="F162" s="40"/>
      <c r="G162" s="40"/>
      <c r="H162" s="40"/>
      <c r="I162" s="40"/>
      <c r="J162" s="674" t="s">
        <v>373</v>
      </c>
      <c r="K162" s="655"/>
      <c r="L162" s="655"/>
      <c r="M162" s="682" t="s">
        <v>126</v>
      </c>
    </row>
    <row r="163" spans="1:13" ht="22.5" hidden="1" x14ac:dyDescent="0.25">
      <c r="A163" s="14"/>
      <c r="B163" s="899"/>
      <c r="C163" s="445"/>
      <c r="D163" s="901" t="s">
        <v>367</v>
      </c>
      <c r="E163" s="902"/>
      <c r="F163" s="903"/>
      <c r="G163" s="376"/>
      <c r="H163" s="891" t="s">
        <v>129</v>
      </c>
      <c r="I163" s="940" t="s">
        <v>2</v>
      </c>
      <c r="J163" s="674" t="s">
        <v>373</v>
      </c>
      <c r="K163" s="655"/>
      <c r="L163" s="655"/>
      <c r="M163" s="684" t="s">
        <v>126</v>
      </c>
    </row>
    <row r="164" spans="1:13" ht="31.5" hidden="1" customHeight="1" x14ac:dyDescent="0.25">
      <c r="A164" s="217"/>
      <c r="B164" s="900"/>
      <c r="C164" s="39"/>
      <c r="D164" s="378" t="s">
        <v>5</v>
      </c>
      <c r="E164" s="378" t="s">
        <v>4</v>
      </c>
      <c r="F164" s="378" t="s">
        <v>3</v>
      </c>
      <c r="G164" s="377"/>
      <c r="H164" s="810"/>
      <c r="I164" s="941"/>
      <c r="J164" s="674" t="s">
        <v>373</v>
      </c>
      <c r="K164" s="655"/>
      <c r="L164" s="655"/>
      <c r="M164" s="684" t="s">
        <v>126</v>
      </c>
    </row>
    <row r="165" spans="1:13" ht="22.5" hidden="1" x14ac:dyDescent="0.25">
      <c r="A165" s="372"/>
      <c r="B165" s="551" t="s">
        <v>327</v>
      </c>
      <c r="C165" s="11"/>
      <c r="D165" s="161">
        <v>0</v>
      </c>
      <c r="E165" s="161">
        <v>0</v>
      </c>
      <c r="F165" s="708">
        <f>D165*E165</f>
        <v>0</v>
      </c>
      <c r="G165" s="394"/>
      <c r="H165" s="219"/>
      <c r="I165" s="673"/>
      <c r="J165" s="674" t="s">
        <v>373</v>
      </c>
      <c r="K165" s="676" t="s">
        <v>83</v>
      </c>
      <c r="L165" s="676" t="s">
        <v>112</v>
      </c>
      <c r="M165" s="684" t="s">
        <v>126</v>
      </c>
    </row>
    <row r="166" spans="1:13" ht="22.5" hidden="1" x14ac:dyDescent="0.25">
      <c r="A166" s="443"/>
      <c r="B166" s="218" t="s">
        <v>328</v>
      </c>
      <c r="C166" s="499">
        <f>C162+F166</f>
        <v>0</v>
      </c>
      <c r="D166" s="500"/>
      <c r="E166" s="390"/>
      <c r="F166" s="501">
        <f>SUM(F164:F165)</f>
        <v>0</v>
      </c>
      <c r="G166" s="394"/>
      <c r="H166" s="40"/>
      <c r="I166" s="40"/>
      <c r="J166" s="674" t="s">
        <v>373</v>
      </c>
      <c r="K166" s="655"/>
      <c r="L166" s="655"/>
      <c r="M166" s="686" t="s">
        <v>126</v>
      </c>
    </row>
    <row r="167" spans="1:13" s="127" customFormat="1" ht="22.9" customHeight="1" thickBot="1" x14ac:dyDescent="0.3">
      <c r="A167" s="897" t="str">
        <f>'EC Data'!A19</f>
        <v>D.6 [Category name]</v>
      </c>
      <c r="B167" s="898"/>
      <c r="C167" s="11"/>
      <c r="D167" s="11"/>
      <c r="E167" s="11"/>
      <c r="F167" s="11"/>
      <c r="G167" s="11"/>
      <c r="H167" s="11"/>
      <c r="I167" s="11"/>
      <c r="J167" s="674" t="s">
        <v>373</v>
      </c>
      <c r="K167" s="655"/>
      <c r="L167" s="655"/>
      <c r="M167" s="675" t="s">
        <v>126</v>
      </c>
    </row>
    <row r="168" spans="1:13" s="127" customFormat="1" ht="22.5" hidden="1" x14ac:dyDescent="0.25">
      <c r="A168" s="217" t="s">
        <v>0</v>
      </c>
      <c r="B168" s="456"/>
      <c r="C168" s="390"/>
      <c r="D168" s="516"/>
      <c r="E168" s="516"/>
      <c r="F168" s="516"/>
      <c r="G168" s="516"/>
      <c r="H168" s="516"/>
      <c r="I168" s="519"/>
      <c r="J168" s="362" t="s">
        <v>373</v>
      </c>
      <c r="K168" s="205"/>
      <c r="L168" s="205"/>
      <c r="M168" s="90" t="s">
        <v>126</v>
      </c>
    </row>
    <row r="169" spans="1:13" s="127" customFormat="1" ht="22.5" hidden="1" x14ac:dyDescent="0.25">
      <c r="A169" s="438"/>
      <c r="B169" s="904"/>
      <c r="C169" s="891" t="s">
        <v>314</v>
      </c>
      <c r="D169" s="441"/>
      <c r="E169" s="40"/>
      <c r="F169" s="40"/>
      <c r="G169" s="442"/>
      <c r="H169" s="891" t="s">
        <v>321</v>
      </c>
      <c r="I169" s="949" t="s">
        <v>2</v>
      </c>
      <c r="J169" s="362" t="s">
        <v>373</v>
      </c>
      <c r="K169" s="205"/>
      <c r="L169" s="362"/>
      <c r="M169" s="489" t="s">
        <v>126</v>
      </c>
    </row>
    <row r="170" spans="1:13" s="127" customFormat="1" ht="33.75" hidden="1" customHeight="1" x14ac:dyDescent="0.25">
      <c r="A170" s="444"/>
      <c r="B170" s="818"/>
      <c r="C170" s="811"/>
      <c r="D170" s="39"/>
      <c r="E170" s="39"/>
      <c r="F170" s="397"/>
      <c r="G170" s="397"/>
      <c r="H170" s="810"/>
      <c r="I170" s="950"/>
      <c r="J170" s="362" t="s">
        <v>373</v>
      </c>
      <c r="K170" s="205"/>
      <c r="M170" s="489" t="s">
        <v>126</v>
      </c>
    </row>
    <row r="171" spans="1:13" s="127" customFormat="1" ht="22.5" hidden="1" x14ac:dyDescent="0.25">
      <c r="A171" s="438"/>
      <c r="B171" s="551" t="s">
        <v>329</v>
      </c>
      <c r="C171" s="161">
        <v>0</v>
      </c>
      <c r="D171" s="11"/>
      <c r="E171" s="11"/>
      <c r="F171" s="40"/>
      <c r="G171" s="40"/>
      <c r="H171" s="219"/>
      <c r="I171" s="220"/>
      <c r="J171" s="362" t="s">
        <v>93</v>
      </c>
      <c r="K171" s="128" t="s">
        <v>87</v>
      </c>
      <c r="L171" s="128" t="s">
        <v>88</v>
      </c>
      <c r="M171" s="489" t="s">
        <v>126</v>
      </c>
    </row>
    <row r="172" spans="1:13" s="127" customFormat="1" hidden="1" x14ac:dyDescent="0.25">
      <c r="A172" s="438"/>
      <c r="B172" s="494"/>
      <c r="C172" s="495">
        <f>SUM(C169:C171)</f>
        <v>0</v>
      </c>
      <c r="D172" s="11"/>
      <c r="E172" s="11"/>
      <c r="F172" s="40"/>
      <c r="G172" s="40"/>
      <c r="H172" s="40"/>
      <c r="I172" s="55"/>
      <c r="J172" s="22"/>
      <c r="M172" s="489" t="s">
        <v>126</v>
      </c>
    </row>
    <row r="173" spans="1:13" s="127" customFormat="1" ht="22.5" hidden="1" x14ac:dyDescent="0.25">
      <c r="A173" s="14"/>
      <c r="B173" s="899"/>
      <c r="C173" s="445"/>
      <c r="D173" s="901" t="s">
        <v>367</v>
      </c>
      <c r="E173" s="902"/>
      <c r="F173" s="903"/>
      <c r="G173" s="376"/>
      <c r="H173" s="891" t="s">
        <v>129</v>
      </c>
      <c r="I173" s="949" t="s">
        <v>2</v>
      </c>
      <c r="J173" s="362" t="s">
        <v>373</v>
      </c>
      <c r="M173" s="490" t="s">
        <v>126</v>
      </c>
    </row>
    <row r="174" spans="1:13" s="127" customFormat="1" ht="32.25" hidden="1" customHeight="1" x14ac:dyDescent="0.25">
      <c r="A174" s="217"/>
      <c r="B174" s="900"/>
      <c r="C174" s="39"/>
      <c r="D174" s="378" t="s">
        <v>5</v>
      </c>
      <c r="E174" s="378" t="s">
        <v>4</v>
      </c>
      <c r="F174" s="378" t="s">
        <v>3</v>
      </c>
      <c r="G174" s="377"/>
      <c r="H174" s="810"/>
      <c r="I174" s="950"/>
      <c r="J174" s="362" t="s">
        <v>373</v>
      </c>
      <c r="M174" s="490" t="s">
        <v>126</v>
      </c>
    </row>
    <row r="175" spans="1:13" s="127" customFormat="1" ht="22.5" hidden="1" x14ac:dyDescent="0.25">
      <c r="A175" s="372"/>
      <c r="B175" s="551" t="s">
        <v>329</v>
      </c>
      <c r="C175" s="11"/>
      <c r="D175" s="161">
        <v>0</v>
      </c>
      <c r="E175" s="161">
        <v>0</v>
      </c>
      <c r="F175" s="708">
        <f>D175*E175</f>
        <v>0</v>
      </c>
      <c r="G175" s="518"/>
      <c r="H175" s="219"/>
      <c r="I175" s="220"/>
      <c r="J175" s="362" t="s">
        <v>93</v>
      </c>
      <c r="K175" s="128" t="s">
        <v>83</v>
      </c>
      <c r="L175" s="128" t="s">
        <v>112</v>
      </c>
      <c r="M175" s="490" t="s">
        <v>126</v>
      </c>
    </row>
    <row r="176" spans="1:13" s="127" customFormat="1" ht="23.25" hidden="1" thickBot="1" x14ac:dyDescent="0.3">
      <c r="A176" s="443"/>
      <c r="B176" s="218" t="s">
        <v>330</v>
      </c>
      <c r="C176" s="499">
        <f>C172+F176</f>
        <v>0</v>
      </c>
      <c r="D176" s="500"/>
      <c r="E176" s="390"/>
      <c r="F176" s="501">
        <f>SUM(F174:F175)</f>
        <v>0</v>
      </c>
      <c r="G176" s="518"/>
      <c r="H176" s="40"/>
      <c r="I176" s="55"/>
      <c r="J176" s="362" t="s">
        <v>373</v>
      </c>
      <c r="M176" s="491" t="s">
        <v>126</v>
      </c>
    </row>
    <row r="177" spans="1:23" ht="23.25" customHeight="1" thickTop="1" thickBot="1" x14ac:dyDescent="0.3">
      <c r="A177" s="875" t="s">
        <v>85</v>
      </c>
      <c r="B177" s="876"/>
      <c r="C177" s="876"/>
      <c r="D177" s="876"/>
      <c r="E177" s="876"/>
      <c r="F177" s="876"/>
      <c r="G177" s="876"/>
      <c r="H177" s="876"/>
      <c r="I177" s="877"/>
    </row>
    <row r="178" spans="1:23" ht="22.9" customHeight="1" thickBot="1" x14ac:dyDescent="0.3">
      <c r="A178" s="350"/>
      <c r="B178" s="146">
        <v>0</v>
      </c>
      <c r="C178" s="57">
        <v>0</v>
      </c>
      <c r="D178" s="57">
        <v>0</v>
      </c>
      <c r="E178" s="57">
        <v>0</v>
      </c>
      <c r="F178" s="57">
        <v>0</v>
      </c>
      <c r="G178" s="57">
        <v>0</v>
      </c>
      <c r="H178" s="57">
        <v>0</v>
      </c>
      <c r="I178" s="57">
        <v>0</v>
      </c>
      <c r="J178" s="57">
        <v>0</v>
      </c>
      <c r="K178" s="57">
        <v>0</v>
      </c>
      <c r="L178" s="57">
        <v>0</v>
      </c>
      <c r="M178" s="492">
        <v>0</v>
      </c>
      <c r="N178" s="57">
        <v>0</v>
      </c>
      <c r="O178" s="57">
        <v>0</v>
      </c>
      <c r="P178" s="57">
        <v>0</v>
      </c>
      <c r="Q178" s="57">
        <v>0</v>
      </c>
      <c r="R178" s="57">
        <v>0</v>
      </c>
      <c r="S178" s="57">
        <v>0</v>
      </c>
      <c r="T178" s="57">
        <v>0</v>
      </c>
      <c r="U178" s="57">
        <v>0</v>
      </c>
      <c r="W178" s="45" t="s">
        <v>127</v>
      </c>
    </row>
    <row r="183" spans="1:23" x14ac:dyDescent="0.25">
      <c r="B183" s="127"/>
    </row>
  </sheetData>
  <mergeCells count="148">
    <mergeCell ref="A167:B167"/>
    <mergeCell ref="B169:B170"/>
    <mergeCell ref="C169:C170"/>
    <mergeCell ref="H169:H170"/>
    <mergeCell ref="I169:I170"/>
    <mergeCell ref="B173:B174"/>
    <mergeCell ref="D173:F173"/>
    <mergeCell ref="H173:H174"/>
    <mergeCell ref="I173:I174"/>
    <mergeCell ref="B129:B130"/>
    <mergeCell ref="C129:C130"/>
    <mergeCell ref="H153:H154"/>
    <mergeCell ref="I153:I154"/>
    <mergeCell ref="D143:F143"/>
    <mergeCell ref="A137:B137"/>
    <mergeCell ref="B139:B140"/>
    <mergeCell ref="C139:C140"/>
    <mergeCell ref="H139:H140"/>
    <mergeCell ref="I139:I140"/>
    <mergeCell ref="B133:B134"/>
    <mergeCell ref="H133:H134"/>
    <mergeCell ref="I133:I134"/>
    <mergeCell ref="D133:F133"/>
    <mergeCell ref="H129:H130"/>
    <mergeCell ref="I129:I130"/>
    <mergeCell ref="A157:B157"/>
    <mergeCell ref="B163:B164"/>
    <mergeCell ref="H163:H164"/>
    <mergeCell ref="I163:I164"/>
    <mergeCell ref="B159:B160"/>
    <mergeCell ref="C159:C160"/>
    <mergeCell ref="H159:H160"/>
    <mergeCell ref="I159:I160"/>
    <mergeCell ref="G102:G104"/>
    <mergeCell ref="H102:H104"/>
    <mergeCell ref="I102:I104"/>
    <mergeCell ref="C149:C150"/>
    <mergeCell ref="D103:D104"/>
    <mergeCell ref="D102:F102"/>
    <mergeCell ref="H149:H150"/>
    <mergeCell ref="I149:I150"/>
    <mergeCell ref="G122:I122"/>
    <mergeCell ref="A127:B127"/>
    <mergeCell ref="B116:E116"/>
    <mergeCell ref="D117:F117"/>
    <mergeCell ref="G117:G119"/>
    <mergeCell ref="B143:B144"/>
    <mergeCell ref="H143:H144"/>
    <mergeCell ref="I143:I144"/>
    <mergeCell ref="D122:E122"/>
    <mergeCell ref="D125:E125"/>
    <mergeCell ref="G107:I107"/>
    <mergeCell ref="D108:F108"/>
    <mergeCell ref="G108:G110"/>
    <mergeCell ref="H108:H110"/>
    <mergeCell ref="I108:I110"/>
    <mergeCell ref="D109:D110"/>
    <mergeCell ref="E109:E110"/>
    <mergeCell ref="F109:F110"/>
    <mergeCell ref="G116:I116"/>
    <mergeCell ref="G113:I113"/>
    <mergeCell ref="C114:I114"/>
    <mergeCell ref="D118:D119"/>
    <mergeCell ref="E118:E119"/>
    <mergeCell ref="F118:F119"/>
    <mergeCell ref="H117:H119"/>
    <mergeCell ref="D86:G87"/>
    <mergeCell ref="I76:I78"/>
    <mergeCell ref="C76:G76"/>
    <mergeCell ref="D81:F81"/>
    <mergeCell ref="D78:E78"/>
    <mergeCell ref="D77:E77"/>
    <mergeCell ref="C67:C69"/>
    <mergeCell ref="I66:I70"/>
    <mergeCell ref="H66:H70"/>
    <mergeCell ref="D67:D69"/>
    <mergeCell ref="E67:E69"/>
    <mergeCell ref="H76:H78"/>
    <mergeCell ref="I86:I87"/>
    <mergeCell ref="H86:H87"/>
    <mergeCell ref="C66:G66"/>
    <mergeCell ref="C65:I65"/>
    <mergeCell ref="G58:I58"/>
    <mergeCell ref="G59:I59"/>
    <mergeCell ref="G60:I60"/>
    <mergeCell ref="G62:I62"/>
    <mergeCell ref="B66:B70"/>
    <mergeCell ref="G67:G69"/>
    <mergeCell ref="D73:F73"/>
    <mergeCell ref="F67:F69"/>
    <mergeCell ref="G51:G52"/>
    <mergeCell ref="G55:G56"/>
    <mergeCell ref="G46:I46"/>
    <mergeCell ref="G50:I50"/>
    <mergeCell ref="G54:I54"/>
    <mergeCell ref="G47:G48"/>
    <mergeCell ref="A43:I43"/>
    <mergeCell ref="B26:I26"/>
    <mergeCell ref="B28:E28"/>
    <mergeCell ref="G28:I28"/>
    <mergeCell ref="A1:I1"/>
    <mergeCell ref="A37:I37"/>
    <mergeCell ref="A31:I31"/>
    <mergeCell ref="B16:E16"/>
    <mergeCell ref="B17:I17"/>
    <mergeCell ref="B20:I20"/>
    <mergeCell ref="G29:I29"/>
    <mergeCell ref="G22:I22"/>
    <mergeCell ref="G19:I19"/>
    <mergeCell ref="G16:I16"/>
    <mergeCell ref="G9:I9"/>
    <mergeCell ref="B6:I6"/>
    <mergeCell ref="D33:G33"/>
    <mergeCell ref="B3:D3"/>
    <mergeCell ref="B10:F10"/>
    <mergeCell ref="B9:E9"/>
    <mergeCell ref="B13:I13"/>
    <mergeCell ref="B22:E22"/>
    <mergeCell ref="B19:E19"/>
    <mergeCell ref="B29:E29"/>
    <mergeCell ref="B23:I23"/>
    <mergeCell ref="B25:E25"/>
    <mergeCell ref="G25:I25"/>
    <mergeCell ref="D35:I35"/>
    <mergeCell ref="A177:I177"/>
    <mergeCell ref="B74:F74"/>
    <mergeCell ref="B76:B78"/>
    <mergeCell ref="B83:F83"/>
    <mergeCell ref="B82:F82"/>
    <mergeCell ref="A86:B87"/>
    <mergeCell ref="D79:E79"/>
    <mergeCell ref="D80:E80"/>
    <mergeCell ref="A98:B98"/>
    <mergeCell ref="C75:I75"/>
    <mergeCell ref="D98:I98"/>
    <mergeCell ref="C86:C87"/>
    <mergeCell ref="G125:I125"/>
    <mergeCell ref="A99:I99"/>
    <mergeCell ref="C111:I111"/>
    <mergeCell ref="B113:E113"/>
    <mergeCell ref="A147:B147"/>
    <mergeCell ref="B153:B154"/>
    <mergeCell ref="D153:F153"/>
    <mergeCell ref="B149:B150"/>
    <mergeCell ref="I117:I119"/>
    <mergeCell ref="E103:E104"/>
    <mergeCell ref="F103:F104"/>
    <mergeCell ref="D163:F163"/>
  </mergeCells>
  <dataValidations count="1">
    <dataValidation type="list" allowBlank="1" showInputMessage="1" showErrorMessage="1" sqref="B4:B5 B11:B12" xr:uid="{00000000-0002-0000-0200-000000000000}">
      <formula1>Source_Staff_Cat</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'EC Data'!$B$48:$B$52</xm:f>
          </x14:formula1>
          <xm:sqref>C24</xm:sqref>
        </x14:dataValidation>
        <x14:dataValidation type="list" allowBlank="1" showInputMessage="1" showErrorMessage="1" xr:uid="{00000000-0002-0000-0200-000002000000}">
          <x14:formula1>
            <xm:f>'EC Data'!$B$54:$B$58</xm:f>
          </x14:formula1>
          <xm:sqref>C27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A60"/>
  <sheetViews>
    <sheetView topLeftCell="A4" zoomScaleNormal="100" workbookViewId="0">
      <selection activeCell="A7" sqref="A7"/>
    </sheetView>
  </sheetViews>
  <sheetFormatPr defaultColWidth="9.140625" defaultRowHeight="12.75" x14ac:dyDescent="0.25"/>
  <cols>
    <col min="1" max="1" width="158.85546875" style="127" customWidth="1"/>
    <col min="2" max="16384" width="9.140625" style="205"/>
  </cols>
  <sheetData>
    <row r="1" spans="1:1" ht="39" customHeight="1" thickTop="1" thickBot="1" x14ac:dyDescent="0.3">
      <c r="A1" s="85" t="s">
        <v>394</v>
      </c>
    </row>
    <row r="2" spans="1:1" ht="13.5" thickTop="1" x14ac:dyDescent="0.25">
      <c r="A2" s="540"/>
    </row>
    <row r="3" spans="1:1" ht="20.25" customHeight="1" x14ac:dyDescent="0.25">
      <c r="A3" s="545" t="s">
        <v>94</v>
      </c>
    </row>
    <row r="4" spans="1:1" ht="31.15" customHeight="1" x14ac:dyDescent="0.25">
      <c r="A4" s="541" t="s">
        <v>335</v>
      </c>
    </row>
    <row r="5" spans="1:1" ht="99" customHeight="1" x14ac:dyDescent="0.25">
      <c r="A5" s="541" t="s">
        <v>264</v>
      </c>
    </row>
    <row r="6" spans="1:1" ht="32.450000000000003" customHeight="1" x14ac:dyDescent="0.25">
      <c r="A6" s="541" t="s">
        <v>108</v>
      </c>
    </row>
    <row r="7" spans="1:1" ht="29.65" customHeight="1" x14ac:dyDescent="0.25">
      <c r="A7" s="541"/>
    </row>
    <row r="8" spans="1:1" ht="29.65" customHeight="1" x14ac:dyDescent="0.25">
      <c r="A8" s="541"/>
    </row>
    <row r="9" spans="1:1" ht="29.65" customHeight="1" x14ac:dyDescent="0.25">
      <c r="A9" s="541"/>
    </row>
    <row r="10" spans="1:1" ht="29.65" customHeight="1" x14ac:dyDescent="0.25">
      <c r="A10" s="541"/>
    </row>
    <row r="11" spans="1:1" ht="29.65" customHeight="1" x14ac:dyDescent="0.25">
      <c r="A11" s="541"/>
    </row>
    <row r="12" spans="1:1" ht="29.65" customHeight="1" x14ac:dyDescent="0.25">
      <c r="A12" s="541"/>
    </row>
    <row r="13" spans="1:1" ht="29.65" customHeight="1" x14ac:dyDescent="0.25">
      <c r="A13" s="541"/>
    </row>
    <row r="14" spans="1:1" ht="29.65" customHeight="1" x14ac:dyDescent="0.25">
      <c r="A14" s="541"/>
    </row>
    <row r="15" spans="1:1" ht="41.25" customHeight="1" x14ac:dyDescent="0.25">
      <c r="A15" s="541" t="s">
        <v>266</v>
      </c>
    </row>
    <row r="16" spans="1:1" ht="42" customHeight="1" x14ac:dyDescent="0.25">
      <c r="A16" s="541" t="s">
        <v>175</v>
      </c>
    </row>
    <row r="17" spans="1:1" ht="33.6" customHeight="1" x14ac:dyDescent="0.25">
      <c r="A17" s="541" t="s">
        <v>265</v>
      </c>
    </row>
    <row r="18" spans="1:1" ht="25.9" customHeight="1" x14ac:dyDescent="0.25">
      <c r="A18" s="541"/>
    </row>
    <row r="19" spans="1:1" ht="21.6" customHeight="1" x14ac:dyDescent="0.25">
      <c r="A19" s="545" t="s">
        <v>95</v>
      </c>
    </row>
    <row r="20" spans="1:1" ht="31.5" customHeight="1" x14ac:dyDescent="0.25">
      <c r="A20" s="541" t="s">
        <v>159</v>
      </c>
    </row>
    <row r="21" spans="1:1" ht="33.75" customHeight="1" x14ac:dyDescent="0.25">
      <c r="A21" s="541" t="s">
        <v>267</v>
      </c>
    </row>
    <row r="22" spans="1:1" ht="25.5" customHeight="1" x14ac:dyDescent="0.25">
      <c r="A22" s="541" t="s">
        <v>160</v>
      </c>
    </row>
    <row r="23" spans="1:1" ht="26.25" customHeight="1" x14ac:dyDescent="0.25">
      <c r="A23" s="541" t="s">
        <v>154</v>
      </c>
    </row>
    <row r="24" spans="1:1" ht="19.149999999999999" customHeight="1" x14ac:dyDescent="0.25">
      <c r="A24" s="541"/>
    </row>
    <row r="25" spans="1:1" ht="18" customHeight="1" x14ac:dyDescent="0.25">
      <c r="A25" s="545" t="s">
        <v>109</v>
      </c>
    </row>
    <row r="26" spans="1:1" ht="33.75" customHeight="1" x14ac:dyDescent="0.25">
      <c r="A26" s="541" t="s">
        <v>161</v>
      </c>
    </row>
    <row r="27" spans="1:1" ht="16.899999999999999" customHeight="1" x14ac:dyDescent="0.25">
      <c r="A27" s="541" t="s">
        <v>162</v>
      </c>
    </row>
    <row r="28" spans="1:1" ht="64.5" customHeight="1" x14ac:dyDescent="0.25">
      <c r="A28" s="552" t="s">
        <v>333</v>
      </c>
    </row>
    <row r="29" spans="1:1" ht="109.5" customHeight="1" x14ac:dyDescent="0.25">
      <c r="A29" s="552" t="s">
        <v>334</v>
      </c>
    </row>
    <row r="30" spans="1:1" ht="18" customHeight="1" x14ac:dyDescent="0.25">
      <c r="A30" s="541" t="s">
        <v>149</v>
      </c>
    </row>
    <row r="31" spans="1:1" ht="40.9" customHeight="1" x14ac:dyDescent="0.25">
      <c r="A31" s="541" t="s">
        <v>163</v>
      </c>
    </row>
    <row r="32" spans="1:1" ht="21" customHeight="1" x14ac:dyDescent="0.25">
      <c r="A32" s="541"/>
    </row>
    <row r="33" spans="1:1" ht="16.899999999999999" customHeight="1" x14ac:dyDescent="0.25">
      <c r="A33" s="545" t="s">
        <v>150</v>
      </c>
    </row>
    <row r="34" spans="1:1" ht="25.5" customHeight="1" x14ac:dyDescent="0.25">
      <c r="A34" s="541" t="s">
        <v>268</v>
      </c>
    </row>
    <row r="35" spans="1:1" ht="19.149999999999999" customHeight="1" x14ac:dyDescent="0.25">
      <c r="A35" s="541" t="s">
        <v>173</v>
      </c>
    </row>
    <row r="36" spans="1:1" ht="18.600000000000001" customHeight="1" x14ac:dyDescent="0.25">
      <c r="A36" s="541" t="s">
        <v>164</v>
      </c>
    </row>
    <row r="37" spans="1:1" x14ac:dyDescent="0.25">
      <c r="A37" s="541"/>
    </row>
    <row r="38" spans="1:1" x14ac:dyDescent="0.25">
      <c r="A38" s="541"/>
    </row>
    <row r="39" spans="1:1" x14ac:dyDescent="0.25">
      <c r="A39" s="541"/>
    </row>
    <row r="40" spans="1:1" x14ac:dyDescent="0.25">
      <c r="A40" s="541"/>
    </row>
    <row r="41" spans="1:1" x14ac:dyDescent="0.25">
      <c r="A41" s="541"/>
    </row>
    <row r="42" spans="1:1" x14ac:dyDescent="0.25">
      <c r="A42" s="541"/>
    </row>
    <row r="43" spans="1:1" x14ac:dyDescent="0.25">
      <c r="A43" s="541"/>
    </row>
    <row r="44" spans="1:1" x14ac:dyDescent="0.25">
      <c r="A44" s="541"/>
    </row>
    <row r="45" spans="1:1" x14ac:dyDescent="0.25">
      <c r="A45" s="541"/>
    </row>
    <row r="46" spans="1:1" x14ac:dyDescent="0.25">
      <c r="A46" s="541"/>
    </row>
    <row r="47" spans="1:1" ht="19.149999999999999" customHeight="1" x14ac:dyDescent="0.25">
      <c r="A47" s="545" t="s">
        <v>152</v>
      </c>
    </row>
    <row r="48" spans="1:1" ht="16.149999999999999" customHeight="1" x14ac:dyDescent="0.25">
      <c r="A48" s="541" t="s">
        <v>110</v>
      </c>
    </row>
    <row r="49" spans="1:1" x14ac:dyDescent="0.25">
      <c r="A49" s="541"/>
    </row>
    <row r="50" spans="1:1" ht="18.600000000000001" customHeight="1" x14ac:dyDescent="0.25">
      <c r="A50" s="545" t="s">
        <v>151</v>
      </c>
    </row>
    <row r="51" spans="1:1" ht="34.5" customHeight="1" x14ac:dyDescent="0.25">
      <c r="A51" s="541" t="s">
        <v>269</v>
      </c>
    </row>
    <row r="52" spans="1:1" x14ac:dyDescent="0.25">
      <c r="A52" s="541"/>
    </row>
    <row r="53" spans="1:1" ht="20.45" customHeight="1" x14ac:dyDescent="0.25">
      <c r="A53" s="545" t="s">
        <v>185</v>
      </c>
    </row>
    <row r="54" spans="1:1" ht="34.15" customHeight="1" x14ac:dyDescent="0.25">
      <c r="A54" s="541" t="s">
        <v>186</v>
      </c>
    </row>
    <row r="55" spans="1:1" x14ac:dyDescent="0.25">
      <c r="A55" s="541"/>
    </row>
    <row r="56" spans="1:1" x14ac:dyDescent="0.25">
      <c r="A56" s="541"/>
    </row>
    <row r="57" spans="1:1" x14ac:dyDescent="0.25">
      <c r="A57" s="541"/>
    </row>
    <row r="58" spans="1:1" x14ac:dyDescent="0.25">
      <c r="A58" s="541"/>
    </row>
    <row r="59" spans="1:1" ht="13.5" thickBot="1" x14ac:dyDescent="0.3">
      <c r="A59" s="542"/>
    </row>
    <row r="60" spans="1:1" ht="13.5" thickTop="1" x14ac:dyDescent="0.25"/>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Button 1">
              <controlPr defaultSize="0" print="0" autoFill="0" autoPict="0" macro="[0]!ThisWorkbook.unProtectMe">
                <anchor moveWithCells="1" sizeWithCells="1">
                  <from>
                    <xdr:col>0</xdr:col>
                    <xdr:colOff>152400</xdr:colOff>
                    <xdr:row>54</xdr:row>
                    <xdr:rowOff>9525</xdr:rowOff>
                  </from>
                  <to>
                    <xdr:col>0</xdr:col>
                    <xdr:colOff>2162175</xdr:colOff>
                    <xdr:row>55</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Start">
    <pageSetUpPr fitToPage="1"/>
  </sheetPr>
  <dimension ref="A1:I112"/>
  <sheetViews>
    <sheetView zoomScale="70" zoomScaleNormal="70" workbookViewId="0">
      <selection activeCell="L14" sqref="L14"/>
    </sheetView>
  </sheetViews>
  <sheetFormatPr defaultColWidth="9.140625" defaultRowHeight="12.75" x14ac:dyDescent="0.2"/>
  <cols>
    <col min="1" max="1" width="9.140625" style="23"/>
    <col min="2" max="2" width="28.140625" style="22" customWidth="1"/>
    <col min="3" max="3" width="50.140625" style="22" customWidth="1"/>
    <col min="4" max="4" width="25.5703125" style="3" customWidth="1"/>
    <col min="5" max="5" width="15" style="21" customWidth="1"/>
    <col min="6" max="6" width="0" style="3" hidden="1" customWidth="1"/>
    <col min="7" max="16384" width="9.140625" style="3"/>
  </cols>
  <sheetData>
    <row r="1" spans="1:9" s="2" customFormat="1" ht="32.450000000000003" customHeight="1" thickTop="1" thickBot="1" x14ac:dyDescent="0.3">
      <c r="A1" s="955" t="s">
        <v>174</v>
      </c>
      <c r="B1" s="956"/>
      <c r="C1" s="956"/>
      <c r="D1" s="956"/>
      <c r="E1" s="957"/>
    </row>
    <row r="2" spans="1:9" s="2" customFormat="1" ht="30" customHeight="1" thickTop="1" thickBot="1" x14ac:dyDescent="0.3">
      <c r="A2" s="954"/>
      <c r="B2" s="954"/>
      <c r="C2" s="954"/>
      <c r="D2" s="954"/>
    </row>
    <row r="3" spans="1:9" s="2" customFormat="1" ht="30" customHeight="1" thickTop="1" thickBot="1" x14ac:dyDescent="0.3">
      <c r="A3" s="762" t="s">
        <v>144</v>
      </c>
      <c r="B3" s="763"/>
      <c r="C3" s="763"/>
      <c r="D3" s="763"/>
      <c r="E3" s="765"/>
      <c r="F3" s="89"/>
      <c r="G3" s="88"/>
      <c r="H3" s="88"/>
      <c r="I3" s="88"/>
    </row>
    <row r="4" spans="1:9" s="1" customFormat="1" ht="29.1" customHeight="1" thickTop="1" thickBot="1" x14ac:dyDescent="0.3">
      <c r="A4" s="958" t="s">
        <v>143</v>
      </c>
      <c r="B4" s="959"/>
      <c r="C4" s="180">
        <v>210747735</v>
      </c>
      <c r="D4" s="964"/>
      <c r="E4" s="965"/>
    </row>
    <row r="5" spans="1:9" s="8" customFormat="1" ht="29.1" customHeight="1" thickBot="1" x14ac:dyDescent="0.3">
      <c r="A5" s="960" t="s">
        <v>142</v>
      </c>
      <c r="B5" s="961"/>
      <c r="C5" s="181" t="s">
        <v>416</v>
      </c>
      <c r="D5" s="966"/>
      <c r="E5" s="967"/>
    </row>
    <row r="6" spans="1:9" s="7" customFormat="1" ht="29.1" customHeight="1" thickBot="1" x14ac:dyDescent="0.3">
      <c r="A6" s="962" t="s">
        <v>117</v>
      </c>
      <c r="B6" s="963"/>
      <c r="C6" s="237"/>
      <c r="D6" s="966"/>
      <c r="E6" s="967"/>
    </row>
    <row r="7" spans="1:9" s="7" customFormat="1" ht="29.1" customHeight="1" thickBot="1" x14ac:dyDescent="0.3">
      <c r="A7" s="972" t="s">
        <v>118</v>
      </c>
      <c r="B7" s="973"/>
      <c r="C7" s="182"/>
      <c r="D7" s="968"/>
      <c r="E7" s="969"/>
    </row>
    <row r="8" spans="1:9" ht="13.5" thickTop="1" x14ac:dyDescent="0.25">
      <c r="A8" s="1"/>
      <c r="B8" s="1"/>
      <c r="C8" s="1"/>
      <c r="D8" s="1"/>
      <c r="E8" s="1"/>
    </row>
    <row r="9" spans="1:9" x14ac:dyDescent="0.25">
      <c r="A9" s="1"/>
      <c r="B9" s="1"/>
      <c r="C9" s="1"/>
      <c r="D9" s="1"/>
      <c r="E9" s="1"/>
    </row>
    <row r="10" spans="1:9" ht="13.5" thickBot="1" x14ac:dyDescent="0.3">
      <c r="A10" s="1"/>
      <c r="B10" s="1"/>
      <c r="C10" s="1"/>
      <c r="D10" s="1"/>
      <c r="E10" s="1"/>
    </row>
    <row r="11" spans="1:9" ht="24.75" customHeight="1" thickTop="1" thickBot="1" x14ac:dyDescent="0.3">
      <c r="A11" s="970" t="s">
        <v>165</v>
      </c>
      <c r="B11" s="764"/>
      <c r="C11" s="764"/>
      <c r="D11" s="764"/>
      <c r="E11" s="971"/>
      <c r="F11" s="91"/>
      <c r="G11" s="90"/>
      <c r="H11" s="90"/>
      <c r="I11" s="90"/>
    </row>
    <row r="12" spans="1:9" ht="13.5" thickBot="1" x14ac:dyDescent="0.3">
      <c r="A12" s="951"/>
      <c r="B12" s="952"/>
      <c r="C12" s="952"/>
      <c r="D12" s="952"/>
      <c r="E12" s="953"/>
    </row>
    <row r="13" spans="1:9" ht="13.5" thickBot="1" x14ac:dyDescent="0.3">
      <c r="A13" s="951"/>
      <c r="B13" s="952"/>
      <c r="C13" s="952"/>
      <c r="D13" s="952"/>
      <c r="E13" s="953"/>
    </row>
    <row r="14" spans="1:9" ht="13.5" thickBot="1" x14ac:dyDescent="0.3">
      <c r="A14" s="951"/>
      <c r="B14" s="952"/>
      <c r="C14" s="952"/>
      <c r="D14" s="952"/>
      <c r="E14" s="953"/>
    </row>
    <row r="15" spans="1:9" ht="25.5" customHeight="1" thickBot="1" x14ac:dyDescent="0.3">
      <c r="A15" s="951"/>
      <c r="B15" s="952"/>
      <c r="C15" s="952"/>
      <c r="D15" s="952"/>
      <c r="E15" s="953"/>
    </row>
    <row r="16" spans="1:9" ht="28.5" customHeight="1" thickBot="1" x14ac:dyDescent="0.3">
      <c r="A16" s="97" t="s">
        <v>62</v>
      </c>
      <c r="B16" s="98" t="s">
        <v>61</v>
      </c>
      <c r="C16" s="98" t="s">
        <v>60</v>
      </c>
      <c r="D16" s="98" t="s">
        <v>59</v>
      </c>
      <c r="E16" s="99" t="s">
        <v>58</v>
      </c>
    </row>
    <row r="17" spans="1:6" s="192" customFormat="1" ht="38.25" x14ac:dyDescent="0.2">
      <c r="A17" s="194">
        <v>1</v>
      </c>
      <c r="B17" s="187" t="s">
        <v>400</v>
      </c>
      <c r="C17" s="196" t="s">
        <v>410</v>
      </c>
      <c r="D17" s="197">
        <v>3</v>
      </c>
      <c r="E17" s="195"/>
      <c r="F17" s="192">
        <v>1</v>
      </c>
    </row>
    <row r="18" spans="1:6" s="192" customFormat="1" ht="63.75" x14ac:dyDescent="0.2">
      <c r="A18" s="194">
        <v>2</v>
      </c>
      <c r="B18" s="187" t="s">
        <v>401</v>
      </c>
      <c r="C18" s="196" t="s">
        <v>411</v>
      </c>
      <c r="D18" s="197">
        <v>3</v>
      </c>
      <c r="E18" s="195"/>
      <c r="F18" s="192">
        <v>1</v>
      </c>
    </row>
    <row r="19" spans="1:6" s="192" customFormat="1" x14ac:dyDescent="0.2">
      <c r="A19" s="194">
        <v>3</v>
      </c>
      <c r="B19" s="187" t="s">
        <v>405</v>
      </c>
      <c r="C19" s="196" t="s">
        <v>412</v>
      </c>
      <c r="D19" s="197">
        <v>2</v>
      </c>
      <c r="E19" s="195"/>
      <c r="F19" s="192">
        <v>1</v>
      </c>
    </row>
    <row r="20" spans="1:6" s="192" customFormat="1" ht="51" x14ac:dyDescent="0.2">
      <c r="A20" s="194">
        <v>4</v>
      </c>
      <c r="B20" s="187" t="s">
        <v>406</v>
      </c>
      <c r="C20" s="196" t="s">
        <v>413</v>
      </c>
      <c r="D20" s="197">
        <v>1</v>
      </c>
      <c r="E20" s="195"/>
      <c r="F20" s="192">
        <v>1</v>
      </c>
    </row>
    <row r="21" spans="1:6" s="192" customFormat="1" ht="38.25" x14ac:dyDescent="0.2">
      <c r="A21" s="194">
        <v>5</v>
      </c>
      <c r="B21" s="187" t="s">
        <v>407</v>
      </c>
      <c r="C21" s="196" t="s">
        <v>414</v>
      </c>
      <c r="D21" s="197">
        <v>2</v>
      </c>
      <c r="E21" s="195"/>
      <c r="F21" s="192">
        <v>1</v>
      </c>
    </row>
    <row r="22" spans="1:6" s="192" customFormat="1" ht="38.25" x14ac:dyDescent="0.2">
      <c r="A22" s="194">
        <v>6</v>
      </c>
      <c r="B22" s="187" t="s">
        <v>409</v>
      </c>
      <c r="C22" s="196" t="s">
        <v>415</v>
      </c>
      <c r="D22" s="197">
        <v>2</v>
      </c>
      <c r="E22" s="195"/>
      <c r="F22" s="192">
        <v>1</v>
      </c>
    </row>
    <row r="23" spans="1:6" s="192" customFormat="1" x14ac:dyDescent="0.2">
      <c r="A23" s="194"/>
      <c r="B23" s="187"/>
      <c r="C23" s="196"/>
      <c r="D23" s="197"/>
      <c r="E23" s="195"/>
    </row>
    <row r="24" spans="1:6" s="4" customFormat="1" x14ac:dyDescent="0.2">
      <c r="A24" s="93"/>
      <c r="B24" s="187"/>
      <c r="C24" s="136"/>
      <c r="D24" s="137"/>
      <c r="E24" s="94"/>
    </row>
    <row r="25" spans="1:6" s="4" customFormat="1" x14ac:dyDescent="0.2">
      <c r="A25" s="93"/>
      <c r="B25" s="187"/>
      <c r="C25" s="136"/>
      <c r="D25" s="137"/>
      <c r="E25" s="94"/>
    </row>
    <row r="26" spans="1:6" s="4" customFormat="1" x14ac:dyDescent="0.2">
      <c r="A26" s="93"/>
      <c r="B26" s="187"/>
      <c r="C26" s="136"/>
      <c r="D26" s="137"/>
      <c r="E26" s="94"/>
    </row>
    <row r="27" spans="1:6" s="4" customFormat="1" x14ac:dyDescent="0.2">
      <c r="A27" s="93"/>
      <c r="B27" s="187"/>
      <c r="C27" s="136"/>
      <c r="D27" s="137"/>
      <c r="E27" s="94"/>
    </row>
    <row r="28" spans="1:6" s="4" customFormat="1" x14ac:dyDescent="0.2">
      <c r="A28" s="93"/>
      <c r="B28" s="187"/>
      <c r="C28" s="136"/>
      <c r="D28" s="137"/>
      <c r="E28" s="94"/>
    </row>
    <row r="29" spans="1:6" s="4" customFormat="1" x14ac:dyDescent="0.2">
      <c r="A29" s="93"/>
      <c r="B29" s="187"/>
      <c r="C29" s="136"/>
      <c r="D29" s="137"/>
      <c r="E29" s="94"/>
    </row>
    <row r="30" spans="1:6" s="4" customFormat="1" x14ac:dyDescent="0.2">
      <c r="A30" s="93"/>
      <c r="B30" s="187"/>
      <c r="C30" s="136"/>
      <c r="D30" s="137"/>
      <c r="E30" s="94"/>
    </row>
    <row r="31" spans="1:6" s="4" customFormat="1" x14ac:dyDescent="0.2">
      <c r="A31" s="93"/>
      <c r="B31" s="187"/>
      <c r="C31" s="136"/>
      <c r="D31" s="137"/>
      <c r="E31" s="94"/>
    </row>
    <row r="32" spans="1:6" s="4" customFormat="1" x14ac:dyDescent="0.2">
      <c r="A32" s="93"/>
      <c r="B32" s="187"/>
      <c r="C32" s="136"/>
      <c r="D32" s="137"/>
      <c r="E32" s="94"/>
    </row>
    <row r="33" spans="1:5" s="4" customFormat="1" x14ac:dyDescent="0.2">
      <c r="A33" s="93"/>
      <c r="B33" s="187"/>
      <c r="C33" s="136"/>
      <c r="D33" s="137"/>
      <c r="E33" s="94"/>
    </row>
    <row r="34" spans="1:5" s="4" customFormat="1" x14ac:dyDescent="0.2">
      <c r="A34" s="93"/>
      <c r="B34" s="187"/>
      <c r="C34" s="136"/>
      <c r="D34" s="137"/>
      <c r="E34" s="94"/>
    </row>
    <row r="35" spans="1:5" s="4" customFormat="1" x14ac:dyDescent="0.2">
      <c r="A35" s="93"/>
      <c r="B35" s="187"/>
      <c r="C35" s="136"/>
      <c r="D35" s="137"/>
      <c r="E35" s="94"/>
    </row>
    <row r="36" spans="1:5" s="4" customFormat="1" x14ac:dyDescent="0.2">
      <c r="A36" s="93"/>
      <c r="B36" s="187"/>
      <c r="C36" s="136"/>
      <c r="D36" s="137"/>
      <c r="E36" s="94"/>
    </row>
    <row r="37" spans="1:5" s="4" customFormat="1" x14ac:dyDescent="0.2">
      <c r="A37" s="93"/>
      <c r="B37" s="187"/>
      <c r="C37" s="136"/>
      <c r="D37" s="137"/>
      <c r="E37" s="94"/>
    </row>
    <row r="38" spans="1:5" s="4" customFormat="1" x14ac:dyDescent="0.2">
      <c r="A38" s="93"/>
      <c r="B38" s="187"/>
      <c r="C38" s="136"/>
      <c r="D38" s="137"/>
      <c r="E38" s="94"/>
    </row>
    <row r="39" spans="1:5" s="4" customFormat="1" ht="13.5" thickBot="1" x14ac:dyDescent="0.25">
      <c r="A39" s="95"/>
      <c r="B39" s="188"/>
      <c r="C39" s="138"/>
      <c r="D39" s="139"/>
      <c r="E39" s="96"/>
    </row>
    <row r="40" spans="1:5" s="4" customFormat="1" ht="13.5" thickTop="1" x14ac:dyDescent="0.2">
      <c r="A40" s="24"/>
      <c r="B40" s="25"/>
      <c r="C40" s="25"/>
      <c r="E40" s="21"/>
    </row>
    <row r="41" spans="1:5" s="4" customFormat="1" x14ac:dyDescent="0.2">
      <c r="A41" s="24"/>
      <c r="B41" s="25"/>
      <c r="C41" s="25"/>
      <c r="E41" s="21"/>
    </row>
    <row r="42" spans="1:5" s="4" customFormat="1" x14ac:dyDescent="0.2">
      <c r="A42" s="24"/>
      <c r="B42" s="25"/>
      <c r="C42" s="25"/>
      <c r="E42" s="21"/>
    </row>
    <row r="43" spans="1:5" s="4" customFormat="1" x14ac:dyDescent="0.2">
      <c r="A43" s="24"/>
      <c r="B43" s="25"/>
      <c r="C43" s="25"/>
      <c r="E43" s="21"/>
    </row>
    <row r="44" spans="1:5" s="4" customFormat="1" x14ac:dyDescent="0.2">
      <c r="A44" s="24"/>
      <c r="B44" s="25"/>
      <c r="C44" s="25"/>
      <c r="E44" s="21"/>
    </row>
    <row r="45" spans="1:5" s="4" customFormat="1" x14ac:dyDescent="0.2">
      <c r="A45" s="24"/>
      <c r="B45" s="25"/>
      <c r="C45" s="25"/>
      <c r="E45" s="21"/>
    </row>
    <row r="46" spans="1:5" s="4" customFormat="1" x14ac:dyDescent="0.2">
      <c r="A46" s="24"/>
      <c r="B46" s="25"/>
      <c r="C46" s="25"/>
      <c r="E46" s="21"/>
    </row>
    <row r="47" spans="1:5" s="4" customFormat="1" x14ac:dyDescent="0.2">
      <c r="A47" s="24"/>
      <c r="B47" s="25"/>
      <c r="C47" s="25"/>
      <c r="E47" s="21"/>
    </row>
    <row r="48" spans="1:5" s="4" customFormat="1" x14ac:dyDescent="0.2">
      <c r="A48" s="24"/>
      <c r="B48" s="25"/>
      <c r="C48" s="25"/>
      <c r="E48" s="21"/>
    </row>
    <row r="49" spans="1:5" s="4" customFormat="1" x14ac:dyDescent="0.2">
      <c r="A49" s="24"/>
      <c r="B49" s="25"/>
      <c r="C49" s="25"/>
      <c r="E49" s="21"/>
    </row>
    <row r="50" spans="1:5" s="4" customFormat="1" x14ac:dyDescent="0.2">
      <c r="A50" s="24"/>
      <c r="B50" s="25"/>
      <c r="C50" s="25"/>
      <c r="E50" s="21"/>
    </row>
    <row r="51" spans="1:5" s="4" customFormat="1" x14ac:dyDescent="0.2">
      <c r="A51" s="24"/>
      <c r="B51" s="25"/>
      <c r="C51" s="25"/>
      <c r="E51" s="21"/>
    </row>
    <row r="52" spans="1:5" s="4" customFormat="1" x14ac:dyDescent="0.2">
      <c r="A52" s="24"/>
      <c r="B52" s="25"/>
      <c r="C52" s="25"/>
      <c r="E52" s="21"/>
    </row>
    <row r="53" spans="1:5" s="4" customFormat="1" x14ac:dyDescent="0.2">
      <c r="A53" s="24"/>
      <c r="B53" s="25"/>
      <c r="C53" s="25"/>
      <c r="E53" s="21"/>
    </row>
    <row r="54" spans="1:5" s="4" customFormat="1" x14ac:dyDescent="0.2">
      <c r="A54" s="24"/>
      <c r="B54" s="25"/>
      <c r="C54" s="25"/>
      <c r="E54" s="21"/>
    </row>
    <row r="55" spans="1:5" s="4" customFormat="1" x14ac:dyDescent="0.2">
      <c r="A55" s="24"/>
      <c r="B55" s="25"/>
      <c r="C55" s="25"/>
      <c r="E55" s="21"/>
    </row>
    <row r="56" spans="1:5" s="4" customFormat="1" x14ac:dyDescent="0.2">
      <c r="A56" s="24"/>
      <c r="B56" s="25"/>
      <c r="C56" s="25"/>
      <c r="E56" s="21"/>
    </row>
    <row r="57" spans="1:5" s="4" customFormat="1" x14ac:dyDescent="0.2">
      <c r="A57" s="24"/>
      <c r="B57" s="25"/>
      <c r="C57" s="25"/>
      <c r="E57" s="21"/>
    </row>
    <row r="58" spans="1:5" s="4" customFormat="1" x14ac:dyDescent="0.2">
      <c r="A58" s="24"/>
      <c r="B58" s="25"/>
      <c r="C58" s="25"/>
      <c r="E58" s="21"/>
    </row>
    <row r="59" spans="1:5" s="4" customFormat="1" x14ac:dyDescent="0.2">
      <c r="A59" s="24"/>
      <c r="B59" s="25"/>
      <c r="C59" s="25"/>
      <c r="E59" s="21"/>
    </row>
    <row r="60" spans="1:5" s="4" customFormat="1" x14ac:dyDescent="0.2">
      <c r="A60" s="24"/>
      <c r="B60" s="25"/>
      <c r="C60" s="25"/>
      <c r="E60" s="21"/>
    </row>
    <row r="61" spans="1:5" s="4" customFormat="1" x14ac:dyDescent="0.2">
      <c r="A61" s="24"/>
      <c r="B61" s="25"/>
      <c r="C61" s="25"/>
      <c r="E61" s="21"/>
    </row>
    <row r="62" spans="1:5" s="4" customFormat="1" x14ac:dyDescent="0.2">
      <c r="A62" s="24"/>
      <c r="B62" s="25"/>
      <c r="C62" s="25"/>
      <c r="E62" s="21"/>
    </row>
    <row r="63" spans="1:5" s="4" customFormat="1" x14ac:dyDescent="0.2">
      <c r="A63" s="24"/>
      <c r="B63" s="25"/>
      <c r="C63" s="25"/>
      <c r="E63" s="21"/>
    </row>
    <row r="64" spans="1:5" s="4" customFormat="1" x14ac:dyDescent="0.2">
      <c r="A64" s="24"/>
      <c r="B64" s="25"/>
      <c r="C64" s="25"/>
      <c r="E64" s="21"/>
    </row>
    <row r="65" spans="1:5" s="4" customFormat="1" x14ac:dyDescent="0.2">
      <c r="A65" s="24"/>
      <c r="B65" s="25"/>
      <c r="C65" s="25"/>
      <c r="E65" s="21"/>
    </row>
    <row r="66" spans="1:5" s="4" customFormat="1" x14ac:dyDescent="0.2">
      <c r="A66" s="24"/>
      <c r="B66" s="25"/>
      <c r="C66" s="25"/>
      <c r="E66" s="21"/>
    </row>
    <row r="67" spans="1:5" s="4" customFormat="1" x14ac:dyDescent="0.2">
      <c r="A67" s="24"/>
      <c r="B67" s="25"/>
      <c r="C67" s="25"/>
      <c r="E67" s="21"/>
    </row>
    <row r="68" spans="1:5" s="4" customFormat="1" x14ac:dyDescent="0.2">
      <c r="A68" s="24"/>
      <c r="B68" s="25"/>
      <c r="C68" s="25"/>
      <c r="E68" s="21"/>
    </row>
    <row r="69" spans="1:5" s="4" customFormat="1" x14ac:dyDescent="0.2">
      <c r="A69" s="24"/>
      <c r="B69" s="25"/>
      <c r="C69" s="25"/>
      <c r="E69" s="21"/>
    </row>
    <row r="70" spans="1:5" s="4" customFormat="1" x14ac:dyDescent="0.2">
      <c r="A70" s="24"/>
      <c r="B70" s="25"/>
      <c r="C70" s="25"/>
      <c r="E70" s="21"/>
    </row>
    <row r="71" spans="1:5" s="4" customFormat="1" x14ac:dyDescent="0.2">
      <c r="A71" s="24"/>
      <c r="B71" s="25"/>
      <c r="C71" s="25"/>
      <c r="E71" s="21"/>
    </row>
    <row r="72" spans="1:5" s="4" customFormat="1" x14ac:dyDescent="0.2">
      <c r="A72" s="24"/>
      <c r="B72" s="25"/>
      <c r="C72" s="25"/>
      <c r="E72" s="21"/>
    </row>
    <row r="73" spans="1:5" s="4" customFormat="1" x14ac:dyDescent="0.2">
      <c r="A73" s="24"/>
      <c r="B73" s="25"/>
      <c r="C73" s="25"/>
      <c r="E73" s="21"/>
    </row>
    <row r="74" spans="1:5" s="4" customFormat="1" x14ac:dyDescent="0.2">
      <c r="A74" s="24"/>
      <c r="B74" s="25"/>
      <c r="C74" s="25"/>
      <c r="E74" s="21"/>
    </row>
    <row r="75" spans="1:5" s="4" customFormat="1" x14ac:dyDescent="0.2">
      <c r="A75" s="24"/>
      <c r="B75" s="22"/>
      <c r="C75" s="22"/>
      <c r="E75" s="21"/>
    </row>
    <row r="76" spans="1:5" s="4" customFormat="1" x14ac:dyDescent="0.2">
      <c r="A76" s="24"/>
      <c r="B76" s="22"/>
      <c r="C76" s="22"/>
      <c r="E76" s="21"/>
    </row>
    <row r="77" spans="1:5" s="4" customFormat="1" x14ac:dyDescent="0.2">
      <c r="A77" s="24"/>
      <c r="B77" s="22"/>
      <c r="C77" s="22"/>
      <c r="E77" s="21"/>
    </row>
    <row r="78" spans="1:5" s="4" customFormat="1" x14ac:dyDescent="0.2">
      <c r="A78" s="24"/>
      <c r="B78" s="22"/>
      <c r="C78" s="22"/>
      <c r="E78" s="21"/>
    </row>
    <row r="79" spans="1:5" s="4" customFormat="1" x14ac:dyDescent="0.2">
      <c r="A79" s="24"/>
      <c r="B79" s="22"/>
      <c r="C79" s="22"/>
      <c r="E79" s="21"/>
    </row>
    <row r="80" spans="1:5" s="4" customFormat="1" x14ac:dyDescent="0.2">
      <c r="A80" s="24"/>
      <c r="B80" s="22"/>
      <c r="C80" s="22"/>
      <c r="E80" s="21"/>
    </row>
    <row r="81" spans="1:5" s="4" customFormat="1" x14ac:dyDescent="0.2">
      <c r="A81" s="24"/>
      <c r="B81" s="22"/>
      <c r="C81" s="22"/>
      <c r="E81" s="21"/>
    </row>
    <row r="82" spans="1:5" s="4" customFormat="1" x14ac:dyDescent="0.2">
      <c r="A82" s="24"/>
      <c r="B82" s="22"/>
      <c r="C82" s="22"/>
      <c r="E82" s="21"/>
    </row>
    <row r="83" spans="1:5" s="4" customFormat="1" x14ac:dyDescent="0.2">
      <c r="A83" s="24"/>
      <c r="B83" s="22"/>
      <c r="C83" s="22"/>
      <c r="E83" s="21"/>
    </row>
    <row r="84" spans="1:5" s="4" customFormat="1" x14ac:dyDescent="0.2">
      <c r="A84" s="24"/>
      <c r="B84" s="22"/>
      <c r="C84" s="22"/>
      <c r="E84" s="21"/>
    </row>
    <row r="85" spans="1:5" s="4" customFormat="1" x14ac:dyDescent="0.2">
      <c r="A85" s="24"/>
      <c r="B85" s="22"/>
      <c r="C85" s="22"/>
      <c r="E85" s="21"/>
    </row>
    <row r="86" spans="1:5" s="4" customFormat="1" x14ac:dyDescent="0.2">
      <c r="A86" s="24"/>
      <c r="B86" s="22"/>
      <c r="C86" s="22"/>
      <c r="E86" s="21"/>
    </row>
    <row r="87" spans="1:5" s="4" customFormat="1" x14ac:dyDescent="0.2">
      <c r="A87" s="24"/>
      <c r="B87" s="22"/>
      <c r="C87" s="22"/>
      <c r="E87" s="21"/>
    </row>
    <row r="88" spans="1:5" s="4" customFormat="1" x14ac:dyDescent="0.2">
      <c r="A88" s="24"/>
      <c r="B88" s="22"/>
      <c r="C88" s="22"/>
      <c r="E88" s="21"/>
    </row>
    <row r="89" spans="1:5" s="4" customFormat="1" x14ac:dyDescent="0.2">
      <c r="A89" s="24"/>
      <c r="B89" s="22"/>
      <c r="C89" s="22"/>
      <c r="E89" s="21"/>
    </row>
    <row r="90" spans="1:5" s="4" customFormat="1" x14ac:dyDescent="0.2">
      <c r="A90" s="24"/>
      <c r="B90" s="22"/>
      <c r="C90" s="22"/>
      <c r="E90" s="21"/>
    </row>
    <row r="91" spans="1:5" s="4" customFormat="1" x14ac:dyDescent="0.2">
      <c r="A91" s="24"/>
      <c r="B91" s="22"/>
      <c r="C91" s="22"/>
      <c r="E91" s="21"/>
    </row>
    <row r="92" spans="1:5" s="4" customFormat="1" x14ac:dyDescent="0.2">
      <c r="A92" s="24"/>
      <c r="B92" s="22"/>
      <c r="C92" s="22"/>
      <c r="E92" s="21"/>
    </row>
    <row r="93" spans="1:5" s="4" customFormat="1" x14ac:dyDescent="0.2">
      <c r="A93" s="24"/>
      <c r="B93" s="22"/>
      <c r="C93" s="22"/>
      <c r="E93" s="21"/>
    </row>
    <row r="94" spans="1:5" s="4" customFormat="1" x14ac:dyDescent="0.2">
      <c r="A94" s="24"/>
      <c r="B94" s="22"/>
      <c r="C94" s="22"/>
      <c r="E94" s="21"/>
    </row>
    <row r="95" spans="1:5" s="4" customFormat="1" x14ac:dyDescent="0.2">
      <c r="A95" s="24"/>
      <c r="B95" s="22"/>
      <c r="C95" s="22"/>
      <c r="E95" s="21"/>
    </row>
    <row r="96" spans="1:5" s="4" customFormat="1" x14ac:dyDescent="0.2">
      <c r="A96" s="24"/>
      <c r="B96" s="22"/>
      <c r="C96" s="22"/>
      <c r="E96" s="21"/>
    </row>
    <row r="97" spans="1:9" x14ac:dyDescent="0.2">
      <c r="A97" s="24"/>
      <c r="D97" s="4"/>
      <c r="F97" s="4"/>
      <c r="G97" s="4"/>
      <c r="H97" s="4"/>
      <c r="I97" s="4"/>
    </row>
    <row r="98" spans="1:9" x14ac:dyDescent="0.2">
      <c r="A98" s="24"/>
      <c r="D98" s="4"/>
      <c r="F98" s="4"/>
      <c r="G98" s="4"/>
      <c r="H98" s="4"/>
      <c r="I98" s="4"/>
    </row>
    <row r="99" spans="1:9" x14ac:dyDescent="0.2">
      <c r="A99" s="24"/>
      <c r="D99" s="4"/>
      <c r="F99" s="4"/>
      <c r="G99" s="4"/>
      <c r="H99" s="4"/>
      <c r="I99" s="4"/>
    </row>
    <row r="100" spans="1:9" x14ac:dyDescent="0.2">
      <c r="A100" s="24"/>
      <c r="D100" s="4"/>
      <c r="F100" s="4"/>
      <c r="G100" s="4"/>
      <c r="H100" s="4"/>
      <c r="I100" s="4"/>
    </row>
    <row r="101" spans="1:9" x14ac:dyDescent="0.2">
      <c r="A101" s="24"/>
      <c r="D101" s="4"/>
      <c r="F101" s="4"/>
      <c r="G101" s="4"/>
      <c r="H101" s="4"/>
      <c r="I101" s="4"/>
    </row>
    <row r="102" spans="1:9" x14ac:dyDescent="0.2">
      <c r="A102" s="24"/>
      <c r="D102" s="4"/>
      <c r="F102" s="4"/>
      <c r="G102" s="4"/>
      <c r="H102" s="4"/>
      <c r="I102" s="4"/>
    </row>
    <row r="103" spans="1:9" x14ac:dyDescent="0.2">
      <c r="A103" s="24"/>
      <c r="D103" s="4"/>
      <c r="F103" s="4"/>
      <c r="G103" s="4"/>
      <c r="H103" s="4"/>
      <c r="I103" s="4"/>
    </row>
    <row r="104" spans="1:9" x14ac:dyDescent="0.2">
      <c r="A104" s="24"/>
      <c r="D104" s="4"/>
      <c r="F104" s="4"/>
      <c r="G104" s="4"/>
      <c r="H104" s="4"/>
      <c r="I104" s="4"/>
    </row>
    <row r="105" spans="1:9" x14ac:dyDescent="0.2">
      <c r="A105" s="24"/>
      <c r="D105" s="4"/>
      <c r="F105" s="4"/>
      <c r="G105" s="4"/>
      <c r="H105" s="4"/>
      <c r="I105" s="4"/>
    </row>
    <row r="106" spans="1:9" x14ac:dyDescent="0.2">
      <c r="A106" s="24"/>
      <c r="D106" s="4"/>
      <c r="F106" s="4"/>
      <c r="G106" s="4"/>
      <c r="H106" s="4"/>
      <c r="I106" s="4"/>
    </row>
    <row r="107" spans="1:9" x14ac:dyDescent="0.2">
      <c r="A107" s="24"/>
      <c r="D107" s="4"/>
      <c r="F107" s="4"/>
      <c r="G107" s="4"/>
      <c r="H107" s="4"/>
      <c r="I107" s="4"/>
    </row>
    <row r="108" spans="1:9" x14ac:dyDescent="0.2">
      <c r="A108" s="24"/>
      <c r="D108" s="4"/>
      <c r="F108" s="4"/>
      <c r="G108" s="4"/>
      <c r="H108" s="4"/>
      <c r="I108" s="4"/>
    </row>
    <row r="109" spans="1:9" x14ac:dyDescent="0.2">
      <c r="A109" s="24"/>
      <c r="D109" s="4"/>
      <c r="F109" s="4"/>
      <c r="G109" s="4"/>
      <c r="H109" s="4"/>
      <c r="I109" s="4"/>
    </row>
    <row r="110" spans="1:9" x14ac:dyDescent="0.2">
      <c r="A110" s="24"/>
      <c r="D110" s="4"/>
      <c r="F110" s="4"/>
      <c r="G110" s="4"/>
      <c r="H110" s="4"/>
      <c r="I110" s="4"/>
    </row>
    <row r="111" spans="1:9" x14ac:dyDescent="0.2">
      <c r="A111" s="24"/>
      <c r="D111" s="4"/>
      <c r="F111" s="4"/>
      <c r="G111" s="4"/>
      <c r="H111" s="4"/>
      <c r="I111" s="4"/>
    </row>
    <row r="112" spans="1:9" x14ac:dyDescent="0.2">
      <c r="A112" s="24"/>
      <c r="D112" s="4"/>
      <c r="F112" s="4"/>
      <c r="G112" s="4"/>
      <c r="H112" s="4"/>
      <c r="I112" s="4"/>
    </row>
  </sheetData>
  <sheetProtection algorithmName="SHA-512" hashValue="PfITZv6e9sBBlMWvnHm7kNnqUMm0uf8o2b1YkvAZrCeNHolgdwYsOdD3tZVeWpnc9TrLYOfd8fr3V8771EOXWA==" saltValue="UXUCVX/a0GB1vU5S3jQ2Jw==" spinCount="100000" sheet="1" objects="1" scenarios="1"/>
  <mergeCells count="10">
    <mergeCell ref="A12:E15"/>
    <mergeCell ref="A2:D2"/>
    <mergeCell ref="A1:E1"/>
    <mergeCell ref="A4:B4"/>
    <mergeCell ref="A5:B5"/>
    <mergeCell ref="A6:B6"/>
    <mergeCell ref="D4:E7"/>
    <mergeCell ref="A3:E3"/>
    <mergeCell ref="A11:E11"/>
    <mergeCell ref="A7:B7"/>
  </mergeCells>
  <dataValidations count="4">
    <dataValidation type="custom" allowBlank="1" showInputMessage="1" showErrorMessage="1" sqref="J11" xr:uid="{00000000-0002-0000-0400-000000000000}">
      <formula1>EXACT(#REF!,UPPER(#REF!))</formula1>
    </dataValidation>
    <dataValidation type="custom" allowBlank="1" showInputMessage="1" showErrorMessage="1" errorTitle="Project number" error="Only numbers are allowed in this cell." sqref="C4" xr:uid="{00000000-0002-0000-0400-000001000000}">
      <formula1>ISNUMBER(C4)</formula1>
    </dataValidation>
    <dataValidation type="custom" allowBlank="1" showInputMessage="1" showErrorMessage="1" errorTitle="Participant PIC" error="Only numbers are allowed in this cell." sqref="C7" xr:uid="{00000000-0002-0000-0400-000002000000}">
      <formula1>ISNUMBER(C7)</formula1>
    </dataValidation>
    <dataValidation type="custom" allowBlank="1" showInputMessage="1" showErrorMessage="1" error="Please enter the name of the WP in CAPITAL letters. " sqref="B17:B23" xr:uid="{00000000-0002-0000-0400-000003000000}">
      <formula1>AND(EXACT(B17,UPPER(B17)),ISTEXT(B17))</formula1>
    </dataValidation>
  </dataValidations>
  <pageMargins left="0.70866141732283472" right="0.70866141732283472" top="0.74803149606299213" bottom="0.74803149606299213" header="0.31496062992125984" footer="0.31496062992125984"/>
  <pageSetup paperSize="9" scale="68" orientation="portrait" verticalDpi="597"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tnAdd">
              <controlPr defaultSize="0" print="0" disabled="1" autoFill="0" autoPict="0" macro="[0]!ThisWorkbook.AddWP">
                <anchor moveWithCells="1" sizeWithCells="1">
                  <from>
                    <xdr:col>0</xdr:col>
                    <xdr:colOff>600075</xdr:colOff>
                    <xdr:row>12</xdr:row>
                    <xdr:rowOff>9525</xdr:rowOff>
                  </from>
                  <to>
                    <xdr:col>1</xdr:col>
                    <xdr:colOff>1647825</xdr:colOff>
                    <xdr:row>14</xdr:row>
                    <xdr:rowOff>104775</xdr:rowOff>
                  </to>
                </anchor>
              </controlPr>
            </control>
          </mc:Choice>
        </mc:AlternateContent>
        <mc:AlternateContent xmlns:mc="http://schemas.openxmlformats.org/markup-compatibility/2006">
          <mc:Choice Requires="x14">
            <control shapeId="1026" r:id="rId5" name="btnWPDel">
              <controlPr defaultSize="0" print="0" autoFill="0" autoPict="0" macro="[0]!ThisWorkbook.DeleteWP">
                <anchor moveWithCells="1" sizeWithCells="1">
                  <from>
                    <xdr:col>3</xdr:col>
                    <xdr:colOff>19050</xdr:colOff>
                    <xdr:row>12</xdr:row>
                    <xdr:rowOff>66675</xdr:rowOff>
                  </from>
                  <to>
                    <xdr:col>4</xdr:col>
                    <xdr:colOff>57150</xdr:colOff>
                    <xdr:row>14</xdr:row>
                    <xdr:rowOff>133350</xdr:rowOff>
                  </to>
                </anchor>
              </controlPr>
            </control>
          </mc:Choice>
        </mc:AlternateContent>
        <mc:AlternateContent xmlns:mc="http://schemas.openxmlformats.org/markup-compatibility/2006">
          <mc:Choice Requires="x14">
            <control shapeId="1027" r:id="rId6" name="chkDel1">
              <controlPr defaultSize="0" autoFill="0" autoLine="0" autoPict="0">
                <anchor moveWithCells="1">
                  <from>
                    <xdr:col>4</xdr:col>
                    <xdr:colOff>381000</xdr:colOff>
                    <xdr:row>16</xdr:row>
                    <xdr:rowOff>0</xdr:rowOff>
                  </from>
                  <to>
                    <xdr:col>4</xdr:col>
                    <xdr:colOff>714375</xdr:colOff>
                    <xdr:row>16</xdr:row>
                    <xdr:rowOff>219075</xdr:rowOff>
                  </to>
                </anchor>
              </controlPr>
            </control>
          </mc:Choice>
        </mc:AlternateContent>
        <mc:AlternateContent xmlns:mc="http://schemas.openxmlformats.org/markup-compatibility/2006">
          <mc:Choice Requires="x14">
            <control shapeId="1028" r:id="rId7" name="chkDel2">
              <controlPr defaultSize="0" autoFill="0" autoLine="0" autoPict="0">
                <anchor moveWithCells="1">
                  <from>
                    <xdr:col>4</xdr:col>
                    <xdr:colOff>381000</xdr:colOff>
                    <xdr:row>17</xdr:row>
                    <xdr:rowOff>0</xdr:rowOff>
                  </from>
                  <to>
                    <xdr:col>4</xdr:col>
                    <xdr:colOff>714375</xdr:colOff>
                    <xdr:row>17</xdr:row>
                    <xdr:rowOff>219075</xdr:rowOff>
                  </to>
                </anchor>
              </controlPr>
            </control>
          </mc:Choice>
        </mc:AlternateContent>
        <mc:AlternateContent xmlns:mc="http://schemas.openxmlformats.org/markup-compatibility/2006">
          <mc:Choice Requires="x14">
            <control shapeId="1029" r:id="rId8" name="chkDel3">
              <controlPr defaultSize="0" autoFill="0" autoLine="0" autoPict="0">
                <anchor moveWithCells="1">
                  <from>
                    <xdr:col>4</xdr:col>
                    <xdr:colOff>390525</xdr:colOff>
                    <xdr:row>18</xdr:row>
                    <xdr:rowOff>0</xdr:rowOff>
                  </from>
                  <to>
                    <xdr:col>4</xdr:col>
                    <xdr:colOff>676275</xdr:colOff>
                    <xdr:row>19</xdr:row>
                    <xdr:rowOff>47625</xdr:rowOff>
                  </to>
                </anchor>
              </controlPr>
            </control>
          </mc:Choice>
        </mc:AlternateContent>
        <mc:AlternateContent xmlns:mc="http://schemas.openxmlformats.org/markup-compatibility/2006">
          <mc:Choice Requires="x14">
            <control shapeId="1030" r:id="rId9" name="chkDel4">
              <controlPr defaultSize="0" autoFill="0" autoLine="0" autoPict="0">
                <anchor moveWithCells="1">
                  <from>
                    <xdr:col>4</xdr:col>
                    <xdr:colOff>390525</xdr:colOff>
                    <xdr:row>19</xdr:row>
                    <xdr:rowOff>0</xdr:rowOff>
                  </from>
                  <to>
                    <xdr:col>4</xdr:col>
                    <xdr:colOff>676275</xdr:colOff>
                    <xdr:row>19</xdr:row>
                    <xdr:rowOff>219075</xdr:rowOff>
                  </to>
                </anchor>
              </controlPr>
            </control>
          </mc:Choice>
        </mc:AlternateContent>
        <mc:AlternateContent xmlns:mc="http://schemas.openxmlformats.org/markup-compatibility/2006">
          <mc:Choice Requires="x14">
            <control shapeId="1031" r:id="rId10" name="chkDel5">
              <controlPr defaultSize="0" autoFill="0" autoLine="0" autoPict="0">
                <anchor moveWithCells="1">
                  <from>
                    <xdr:col>4</xdr:col>
                    <xdr:colOff>390525</xdr:colOff>
                    <xdr:row>20</xdr:row>
                    <xdr:rowOff>0</xdr:rowOff>
                  </from>
                  <to>
                    <xdr:col>4</xdr:col>
                    <xdr:colOff>676275</xdr:colOff>
                    <xdr:row>20</xdr:row>
                    <xdr:rowOff>219075</xdr:rowOff>
                  </to>
                </anchor>
              </controlPr>
            </control>
          </mc:Choice>
        </mc:AlternateContent>
        <mc:AlternateContent xmlns:mc="http://schemas.openxmlformats.org/markup-compatibility/2006">
          <mc:Choice Requires="x14">
            <control shapeId="1032" r:id="rId11" name="chkDel6">
              <controlPr defaultSize="0" autoFill="0" autoLine="0" autoPict="0">
                <anchor moveWithCells="1">
                  <from>
                    <xdr:col>4</xdr:col>
                    <xdr:colOff>390525</xdr:colOff>
                    <xdr:row>21</xdr:row>
                    <xdr:rowOff>0</xdr:rowOff>
                  </from>
                  <to>
                    <xdr:col>4</xdr:col>
                    <xdr:colOff>676275</xdr:colOff>
                    <xdr:row>21</xdr:row>
                    <xdr:rowOff>219075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DBT">
    <pageSetUpPr fitToPage="1"/>
  </sheetPr>
  <dimension ref="A1:O649"/>
  <sheetViews>
    <sheetView showGridLines="0" tabSelected="1" topLeftCell="B1" zoomScaleNormal="100" workbookViewId="0">
      <pane ySplit="1" topLeftCell="A2" activePane="bottomLeft" state="frozen"/>
      <selection pane="bottomLeft" activeCell="N623" sqref="N623"/>
    </sheetView>
  </sheetViews>
  <sheetFormatPr defaultColWidth="9.140625" defaultRowHeight="12.75" x14ac:dyDescent="0.25"/>
  <cols>
    <col min="1" max="1" width="32.42578125" style="4" customWidth="1"/>
    <col min="2" max="2" width="52.42578125" style="4" customWidth="1"/>
    <col min="3" max="3" width="22.85546875" style="4" customWidth="1"/>
    <col min="4" max="4" width="11.85546875" style="4" customWidth="1"/>
    <col min="5" max="5" width="21.140625" style="4" customWidth="1"/>
    <col min="6" max="6" width="14.7109375" style="4" customWidth="1"/>
    <col min="7" max="7" width="16.28515625" style="4" customWidth="1"/>
    <col min="8" max="8" width="23.7109375" style="4" customWidth="1"/>
    <col min="9" max="9" width="42.7109375" style="4" customWidth="1"/>
    <col min="10" max="10" width="32.42578125" style="26" hidden="1" customWidth="1"/>
    <col min="11" max="12" width="32.42578125" style="90" hidden="1" customWidth="1"/>
    <col min="13" max="13" width="32.42578125" style="3" hidden="1" customWidth="1"/>
    <col min="14" max="14" width="32.42578125" style="1" customWidth="1"/>
    <col min="15" max="15" width="13.140625" style="3" customWidth="1"/>
    <col min="16" max="16384" width="9.140625" style="1"/>
  </cols>
  <sheetData>
    <row r="1" spans="1:15" s="130" customFormat="1" ht="33.75" thickTop="1" thickBot="1" x14ac:dyDescent="0.3">
      <c r="A1" s="984" t="s">
        <v>22</v>
      </c>
      <c r="B1" s="985"/>
      <c r="C1" s="985"/>
      <c r="D1" s="985"/>
      <c r="E1" s="985"/>
      <c r="F1" s="985"/>
      <c r="G1" s="985"/>
      <c r="H1" s="985"/>
      <c r="I1" s="986"/>
      <c r="J1" s="628" t="s">
        <v>374</v>
      </c>
      <c r="K1" s="629" t="s">
        <v>124</v>
      </c>
      <c r="L1" s="629" t="s">
        <v>125</v>
      </c>
      <c r="M1" s="630" t="s">
        <v>128</v>
      </c>
      <c r="O1" s="129"/>
    </row>
    <row r="2" spans="1:15" s="113" customFormat="1" ht="14.25" thickTop="1" thickBot="1" x14ac:dyDescent="0.3">
      <c r="A2" s="92"/>
      <c r="B2" s="92"/>
      <c r="C2" s="92"/>
      <c r="D2" s="92"/>
      <c r="E2" s="92"/>
      <c r="F2" s="92"/>
      <c r="G2" s="92"/>
      <c r="H2" s="92"/>
      <c r="I2" s="92"/>
      <c r="J2" s="637"/>
      <c r="K2" s="638"/>
      <c r="L2" s="638"/>
      <c r="M2" s="638"/>
      <c r="O2" s="90"/>
    </row>
    <row r="3" spans="1:15" s="2" customFormat="1" ht="36.75" thickTop="1" thickBot="1" x14ac:dyDescent="0.3">
      <c r="A3" s="987" t="s">
        <v>141</v>
      </c>
      <c r="B3" s="988"/>
      <c r="C3" s="988"/>
      <c r="D3" s="988"/>
      <c r="E3" s="988"/>
      <c r="F3" s="988"/>
      <c r="G3" s="988"/>
      <c r="H3" s="988"/>
      <c r="I3" s="988"/>
      <c r="J3" s="639" t="s">
        <v>375</v>
      </c>
      <c r="K3" s="640"/>
      <c r="L3" s="640"/>
      <c r="M3" s="640"/>
    </row>
    <row r="4" spans="1:15" s="2" customFormat="1" ht="16.5" thickTop="1" thickBot="1" x14ac:dyDescent="0.3">
      <c r="A4" s="42"/>
      <c r="B4" s="42"/>
      <c r="C4" s="42"/>
      <c r="D4" s="42"/>
      <c r="E4" s="42"/>
      <c r="F4" s="42"/>
      <c r="G4" s="42"/>
      <c r="H4" s="42"/>
      <c r="I4" s="42"/>
      <c r="J4" s="641"/>
      <c r="K4" s="640"/>
      <c r="L4" s="640"/>
      <c r="M4" s="640"/>
    </row>
    <row r="5" spans="1:15" s="144" customFormat="1" ht="24" thickTop="1" thickBot="1" x14ac:dyDescent="0.3">
      <c r="A5" s="247" t="s">
        <v>143</v>
      </c>
      <c r="B5" s="245">
        <f>IF(ISBLANK('2. Start'!C4)," ",'2. Start'!C4)</f>
        <v>210747735</v>
      </c>
      <c r="C5" s="248"/>
      <c r="D5" s="249"/>
      <c r="E5" s="989"/>
      <c r="F5" s="989"/>
      <c r="G5" s="990"/>
      <c r="H5" s="990"/>
      <c r="I5" s="361">
        <v>44349.524456018517</v>
      </c>
      <c r="J5" s="642" t="s">
        <v>373</v>
      </c>
      <c r="K5" s="643"/>
      <c r="L5" s="643"/>
      <c r="M5" s="643"/>
    </row>
    <row r="6" spans="1:15" s="144" customFormat="1" ht="24" thickTop="1" thickBot="1" x14ac:dyDescent="0.3">
      <c r="A6" s="247" t="s">
        <v>142</v>
      </c>
      <c r="B6" s="245" t="str">
        <f>IF(ISBLANK('2. Start'!C5)," ",'2. Start'!C5)</f>
        <v>FORMATEX23</v>
      </c>
      <c r="C6" s="248"/>
      <c r="D6" s="246"/>
      <c r="E6" s="246"/>
      <c r="F6" s="246"/>
      <c r="G6" s="246"/>
      <c r="H6" s="246"/>
      <c r="I6" s="246"/>
      <c r="J6" s="642" t="s">
        <v>373</v>
      </c>
      <c r="K6" s="643"/>
      <c r="L6" s="643"/>
      <c r="M6" s="643"/>
    </row>
    <row r="7" spans="1:15" s="144" customFormat="1" ht="24" thickTop="1" thickBot="1" x14ac:dyDescent="0.3">
      <c r="A7" s="247" t="s">
        <v>117</v>
      </c>
      <c r="B7" s="245" t="str">
        <f>IF(ISBLANK('2. Start'!C6)," ",'2. Start'!C6)</f>
        <v xml:space="preserve"> </v>
      </c>
      <c r="C7" s="248"/>
      <c r="D7" s="249"/>
      <c r="E7" s="992"/>
      <c r="F7" s="992"/>
      <c r="G7" s="992"/>
      <c r="H7" s="990"/>
      <c r="I7" s="990"/>
      <c r="J7" s="642" t="s">
        <v>373</v>
      </c>
      <c r="K7" s="643"/>
      <c r="L7" s="643"/>
      <c r="M7" s="643"/>
    </row>
    <row r="8" spans="1:15" s="198" customFormat="1" ht="24" thickTop="1" thickBot="1" x14ac:dyDescent="0.3">
      <c r="A8" s="247" t="s">
        <v>118</v>
      </c>
      <c r="B8" s="245" t="str">
        <f>IF(ISBLANK('2. Start'!C7)," ",'2. Start'!C7)</f>
        <v xml:space="preserve"> </v>
      </c>
      <c r="C8" s="248"/>
      <c r="D8" s="249"/>
      <c r="E8" s="203"/>
      <c r="F8" s="203"/>
      <c r="G8" s="203"/>
      <c r="H8" s="201"/>
      <c r="I8" s="201"/>
      <c r="J8" s="642" t="s">
        <v>373</v>
      </c>
      <c r="K8" s="643"/>
      <c r="L8" s="643"/>
      <c r="M8" s="643"/>
    </row>
    <row r="9" spans="1:15" s="204" customFormat="1" ht="15.75" thickTop="1" x14ac:dyDescent="0.25">
      <c r="A9" s="202"/>
      <c r="B9" s="202"/>
      <c r="C9" s="201"/>
      <c r="D9" s="201"/>
      <c r="E9" s="203"/>
      <c r="F9" s="203"/>
      <c r="G9" s="203"/>
      <c r="H9" s="201"/>
      <c r="I9" s="201"/>
      <c r="J9" s="644"/>
      <c r="K9" s="645"/>
      <c r="L9" s="645"/>
      <c r="M9" s="645"/>
    </row>
    <row r="10" spans="1:15" s="198" customFormat="1" ht="22.5" x14ac:dyDescent="0.25">
      <c r="A10" s="991" t="s">
        <v>278</v>
      </c>
      <c r="B10" s="991"/>
      <c r="C10" s="991"/>
      <c r="D10" s="991"/>
      <c r="E10" s="991"/>
      <c r="F10" s="991"/>
      <c r="G10" s="991"/>
      <c r="H10" s="991"/>
      <c r="I10" s="991"/>
      <c r="J10" s="642" t="s">
        <v>373</v>
      </c>
      <c r="K10" s="643"/>
      <c r="L10" s="643"/>
      <c r="M10" s="643"/>
    </row>
    <row r="11" spans="1:15" s="8" customFormat="1" ht="22.5" x14ac:dyDescent="0.25">
      <c r="A11" s="991" t="s">
        <v>279</v>
      </c>
      <c r="B11" s="991"/>
      <c r="C11" s="991"/>
      <c r="D11" s="991"/>
      <c r="E11" s="991"/>
      <c r="F11" s="991"/>
      <c r="G11" s="991"/>
      <c r="H11" s="991"/>
      <c r="I11" s="991"/>
      <c r="J11" s="642" t="s">
        <v>373</v>
      </c>
      <c r="K11" s="646"/>
      <c r="L11" s="646"/>
      <c r="M11" s="646"/>
    </row>
    <row r="12" spans="1:15" s="193" customFormat="1" ht="22.5" x14ac:dyDescent="0.25">
      <c r="A12" s="991" t="s">
        <v>122</v>
      </c>
      <c r="B12" s="991"/>
      <c r="C12" s="991"/>
      <c r="D12" s="991"/>
      <c r="E12" s="991"/>
      <c r="F12" s="991"/>
      <c r="G12" s="991"/>
      <c r="H12" s="991"/>
      <c r="I12" s="991"/>
      <c r="J12" s="642" t="s">
        <v>373</v>
      </c>
      <c r="K12" s="646"/>
      <c r="L12" s="646"/>
      <c r="M12" s="646"/>
    </row>
    <row r="13" spans="1:15" s="206" customFormat="1" ht="22.5" x14ac:dyDescent="0.25">
      <c r="A13" s="991" t="s">
        <v>153</v>
      </c>
      <c r="B13" s="991"/>
      <c r="C13" s="991"/>
      <c r="D13" s="991"/>
      <c r="E13" s="991"/>
      <c r="F13" s="991"/>
      <c r="G13" s="991"/>
      <c r="H13" s="991"/>
      <c r="I13" s="991"/>
      <c r="J13" s="642" t="s">
        <v>373</v>
      </c>
      <c r="K13" s="646"/>
      <c r="L13" s="646"/>
      <c r="M13" s="646"/>
    </row>
    <row r="14" spans="1:15" s="206" customFormat="1" ht="12" thickBot="1" x14ac:dyDescent="0.3">
      <c r="A14" s="207"/>
      <c r="B14" s="207"/>
      <c r="C14" s="207"/>
      <c r="D14" s="207"/>
      <c r="E14" s="207"/>
      <c r="F14" s="207"/>
      <c r="G14" s="207"/>
      <c r="H14" s="207"/>
      <c r="I14" s="207"/>
      <c r="J14" s="641"/>
      <c r="K14" s="646"/>
      <c r="L14" s="646"/>
      <c r="M14" s="646"/>
    </row>
    <row r="15" spans="1:15" s="631" customFormat="1" ht="36.75" thickTop="1" thickBot="1" x14ac:dyDescent="0.3">
      <c r="A15" s="979" t="s">
        <v>140</v>
      </c>
      <c r="B15" s="980"/>
      <c r="C15" s="980"/>
      <c r="D15" s="980"/>
      <c r="E15" s="980"/>
      <c r="F15" s="980"/>
      <c r="G15" s="980"/>
      <c r="H15" s="980"/>
      <c r="I15" s="980"/>
      <c r="J15" s="639" t="s">
        <v>375</v>
      </c>
      <c r="K15" s="647"/>
      <c r="L15" s="647"/>
      <c r="M15" s="647"/>
      <c r="N15" s="199"/>
      <c r="O15" s="199"/>
    </row>
    <row r="16" spans="1:15" s="191" customFormat="1" ht="36" thickBot="1" x14ac:dyDescent="0.3">
      <c r="A16" s="994" t="s">
        <v>81</v>
      </c>
      <c r="B16" s="995"/>
      <c r="C16" s="995"/>
      <c r="D16" s="995"/>
      <c r="E16" s="995"/>
      <c r="F16" s="995"/>
      <c r="G16" s="995"/>
      <c r="H16" s="995"/>
      <c r="I16" s="995"/>
      <c r="J16" s="639" t="s">
        <v>375</v>
      </c>
      <c r="K16" s="647"/>
      <c r="L16" s="647"/>
      <c r="M16" s="647"/>
      <c r="N16" s="199"/>
      <c r="O16" s="199"/>
    </row>
    <row r="17" spans="1:15" ht="35.25" x14ac:dyDescent="0.25">
      <c r="A17" s="996" t="s">
        <v>295</v>
      </c>
      <c r="B17" s="997"/>
      <c r="C17" s="981"/>
      <c r="D17" s="981"/>
      <c r="E17" s="981"/>
      <c r="F17" s="981"/>
      <c r="G17" s="981"/>
      <c r="H17" s="981"/>
      <c r="I17" s="981"/>
      <c r="J17" s="648" t="s">
        <v>184</v>
      </c>
      <c r="K17" s="647"/>
      <c r="L17" s="647"/>
      <c r="M17" s="647"/>
      <c r="N17" s="199"/>
      <c r="O17" s="199"/>
    </row>
    <row r="18" spans="1:15" s="6" customFormat="1" x14ac:dyDescent="0.25">
      <c r="A18" s="998"/>
      <c r="B18" s="999"/>
      <c r="C18" s="901" t="s">
        <v>220</v>
      </c>
      <c r="D18" s="902"/>
      <c r="E18" s="902"/>
      <c r="F18" s="902"/>
      <c r="G18" s="938"/>
      <c r="H18" s="993" t="s">
        <v>80</v>
      </c>
      <c r="I18" s="940" t="s">
        <v>79</v>
      </c>
      <c r="J18" s="641"/>
      <c r="K18" s="649"/>
      <c r="L18" s="649"/>
      <c r="M18" s="650"/>
      <c r="N18" s="113"/>
      <c r="O18" s="113"/>
    </row>
    <row r="19" spans="1:15" s="6" customFormat="1" ht="35.25" x14ac:dyDescent="0.25">
      <c r="A19" s="1000"/>
      <c r="B19" s="1001"/>
      <c r="C19" s="993" t="s">
        <v>139</v>
      </c>
      <c r="D19" s="52" t="s">
        <v>137</v>
      </c>
      <c r="E19" s="51" t="s">
        <v>138</v>
      </c>
      <c r="F19" s="131" t="s">
        <v>294</v>
      </c>
      <c r="G19" s="993"/>
      <c r="H19" s="993"/>
      <c r="I19" s="941"/>
      <c r="J19" s="639" t="s">
        <v>375</v>
      </c>
      <c r="K19" s="651"/>
      <c r="L19" s="651"/>
      <c r="M19" s="650"/>
      <c r="N19" s="113"/>
      <c r="O19" s="113"/>
    </row>
    <row r="20" spans="1:15" s="5" customFormat="1" ht="29.25" x14ac:dyDescent="0.25">
      <c r="A20" s="1002"/>
      <c r="B20" s="1003"/>
      <c r="C20" s="939"/>
      <c r="D20" s="53" t="s">
        <v>22</v>
      </c>
      <c r="E20" s="54" t="s">
        <v>21</v>
      </c>
      <c r="F20" s="131" t="s">
        <v>78</v>
      </c>
      <c r="G20" s="939"/>
      <c r="H20" s="939"/>
      <c r="I20" s="812"/>
      <c r="J20" s="648" t="s">
        <v>184</v>
      </c>
      <c r="K20" s="651"/>
      <c r="L20" s="651"/>
      <c r="M20" s="650"/>
      <c r="N20" s="113"/>
      <c r="O20" s="113"/>
    </row>
    <row r="21" spans="1:15" ht="22.5" x14ac:dyDescent="0.25">
      <c r="A21" s="132" t="s">
        <v>0</v>
      </c>
      <c r="B21" s="711" t="str">
        <f>IDX_WP_Name_1</f>
        <v>PROJECT MANAGEMENT</v>
      </c>
      <c r="C21" s="711"/>
      <c r="D21" s="711"/>
      <c r="E21" s="711"/>
      <c r="F21" s="711"/>
      <c r="G21" s="711"/>
      <c r="H21" s="711"/>
      <c r="I21" s="711"/>
      <c r="J21" s="674" t="s">
        <v>373</v>
      </c>
      <c r="K21" s="655"/>
      <c r="L21" s="655"/>
      <c r="M21" s="675"/>
    </row>
    <row r="22" spans="1:15" ht="22.5" x14ac:dyDescent="0.25">
      <c r="A22" s="14"/>
      <c r="B22" s="908" t="s">
        <v>51</v>
      </c>
      <c r="C22" s="898"/>
      <c r="D22" s="898"/>
      <c r="E22" s="11"/>
      <c r="F22" s="11"/>
      <c r="G22" s="11"/>
      <c r="H22" s="11"/>
      <c r="I22" s="11"/>
      <c r="J22" s="674" t="s">
        <v>373</v>
      </c>
      <c r="K22" s="655"/>
      <c r="L22" s="655"/>
      <c r="M22" s="675" t="s">
        <v>127</v>
      </c>
    </row>
    <row r="23" spans="1:15" ht="31.5" x14ac:dyDescent="0.25">
      <c r="A23" s="13"/>
      <c r="B23" s="64" t="s">
        <v>86</v>
      </c>
      <c r="C23" s="20" t="s">
        <v>47</v>
      </c>
      <c r="D23" s="56">
        <v>4800</v>
      </c>
      <c r="E23" s="56">
        <v>2.5</v>
      </c>
      <c r="F23" s="58">
        <f>E23*D23</f>
        <v>12000</v>
      </c>
      <c r="G23" s="124"/>
      <c r="H23" s="67" t="s">
        <v>428</v>
      </c>
      <c r="I23" s="662" t="s">
        <v>427</v>
      </c>
      <c r="J23" s="674" t="s">
        <v>93</v>
      </c>
      <c r="K23" s="676" t="s">
        <v>83</v>
      </c>
      <c r="L23" s="676" t="s">
        <v>84</v>
      </c>
      <c r="M23" s="675" t="s">
        <v>127</v>
      </c>
    </row>
    <row r="24" spans="1:15" ht="22.5" x14ac:dyDescent="0.25">
      <c r="A24" s="13"/>
      <c r="B24" s="64" t="s">
        <v>53</v>
      </c>
      <c r="C24" s="20" t="s">
        <v>47</v>
      </c>
      <c r="D24" s="56">
        <v>3600</v>
      </c>
      <c r="E24" s="56">
        <v>1.5</v>
      </c>
      <c r="F24" s="58">
        <f>E24*D24</f>
        <v>5400</v>
      </c>
      <c r="G24" s="124"/>
      <c r="H24" s="67" t="s">
        <v>428</v>
      </c>
      <c r="I24" s="663" t="s">
        <v>426</v>
      </c>
      <c r="J24" s="674" t="s">
        <v>82</v>
      </c>
      <c r="K24" s="676" t="s">
        <v>83</v>
      </c>
      <c r="L24" s="676" t="s">
        <v>84</v>
      </c>
      <c r="M24" s="675" t="s">
        <v>127</v>
      </c>
    </row>
    <row r="25" spans="1:15" ht="22.5" x14ac:dyDescent="0.25">
      <c r="A25" s="13"/>
      <c r="B25" s="911" t="s">
        <v>49</v>
      </c>
      <c r="C25" s="912"/>
      <c r="D25" s="912"/>
      <c r="E25" s="912"/>
      <c r="F25" s="912"/>
      <c r="G25" s="912"/>
      <c r="H25" s="912"/>
      <c r="I25" s="912"/>
      <c r="J25" s="674" t="s">
        <v>373</v>
      </c>
      <c r="K25" s="655"/>
      <c r="L25" s="655"/>
      <c r="M25" s="675" t="s">
        <v>127</v>
      </c>
    </row>
    <row r="26" spans="1:15" ht="22.5" x14ac:dyDescent="0.25">
      <c r="A26" s="13"/>
      <c r="B26" s="73" t="s">
        <v>171</v>
      </c>
      <c r="C26" s="20" t="s">
        <v>47</v>
      </c>
      <c r="D26" s="66">
        <v>0</v>
      </c>
      <c r="E26" s="66">
        <v>0</v>
      </c>
      <c r="F26" s="58">
        <f>E26*D26</f>
        <v>0</v>
      </c>
      <c r="G26" s="124"/>
      <c r="H26" s="68"/>
      <c r="I26" s="664"/>
      <c r="J26" s="674" t="s">
        <v>93</v>
      </c>
      <c r="K26" s="676" t="s">
        <v>83</v>
      </c>
      <c r="L26" s="676" t="s">
        <v>84</v>
      </c>
      <c r="M26" s="675" t="s">
        <v>127</v>
      </c>
    </row>
    <row r="27" spans="1:15" ht="22.5" x14ac:dyDescent="0.25">
      <c r="A27" s="13"/>
      <c r="B27" s="73" t="s">
        <v>48</v>
      </c>
      <c r="C27" s="20" t="s">
        <v>47</v>
      </c>
      <c r="D27" s="56">
        <v>0</v>
      </c>
      <c r="E27" s="56">
        <v>0</v>
      </c>
      <c r="F27" s="58">
        <f>E27*D27</f>
        <v>0</v>
      </c>
      <c r="G27" s="124"/>
      <c r="H27" s="67"/>
      <c r="I27" s="664"/>
      <c r="J27" s="674" t="s">
        <v>82</v>
      </c>
      <c r="K27" s="676" t="s">
        <v>83</v>
      </c>
      <c r="L27" s="676" t="s">
        <v>84</v>
      </c>
      <c r="M27" s="675" t="s">
        <v>127</v>
      </c>
    </row>
    <row r="28" spans="1:15" ht="22.5" x14ac:dyDescent="0.25">
      <c r="A28" s="13"/>
      <c r="B28" s="878" t="s">
        <v>46</v>
      </c>
      <c r="C28" s="879"/>
      <c r="D28" s="879"/>
      <c r="E28" s="879"/>
      <c r="F28" s="281">
        <f>SUM(F22:F27)</f>
        <v>17400</v>
      </c>
      <c r="G28" s="909"/>
      <c r="H28" s="910"/>
      <c r="I28" s="910"/>
      <c r="J28" s="674" t="s">
        <v>373</v>
      </c>
      <c r="K28" s="655"/>
      <c r="L28" s="655"/>
      <c r="M28" s="675" t="s">
        <v>127</v>
      </c>
    </row>
    <row r="29" spans="1:15" ht="22.5" x14ac:dyDescent="0.25">
      <c r="A29" s="13"/>
      <c r="B29" s="908" t="s">
        <v>303</v>
      </c>
      <c r="C29" s="898"/>
      <c r="D29" s="898"/>
      <c r="E29" s="898"/>
      <c r="F29" s="898"/>
      <c r="G29" s="11"/>
      <c r="H29" s="11"/>
      <c r="I29" s="11"/>
      <c r="J29" s="674" t="s">
        <v>373</v>
      </c>
      <c r="K29" s="655"/>
      <c r="L29" s="655"/>
      <c r="M29" s="675" t="s">
        <v>127</v>
      </c>
    </row>
    <row r="30" spans="1:15" ht="22.5" x14ac:dyDescent="0.25">
      <c r="A30" s="13"/>
      <c r="B30" s="64" t="s">
        <v>50</v>
      </c>
      <c r="C30" s="20" t="s">
        <v>47</v>
      </c>
      <c r="D30" s="56">
        <v>0</v>
      </c>
      <c r="E30" s="56">
        <v>0</v>
      </c>
      <c r="F30" s="58">
        <f>D30*E30</f>
        <v>0</v>
      </c>
      <c r="G30" s="124"/>
      <c r="H30" s="67"/>
      <c r="I30" s="664"/>
      <c r="J30" s="674" t="s">
        <v>93</v>
      </c>
      <c r="K30" s="676" t="s">
        <v>83</v>
      </c>
      <c r="L30" s="676" t="s">
        <v>84</v>
      </c>
      <c r="M30" s="675" t="s">
        <v>127</v>
      </c>
    </row>
    <row r="31" spans="1:15" ht="22.5" x14ac:dyDescent="0.25">
      <c r="A31" s="13"/>
      <c r="B31" s="64" t="s">
        <v>50</v>
      </c>
      <c r="C31" s="20" t="s">
        <v>47</v>
      </c>
      <c r="D31" s="56">
        <v>0</v>
      </c>
      <c r="E31" s="56">
        <v>0</v>
      </c>
      <c r="F31" s="58">
        <f>D31*E31</f>
        <v>0</v>
      </c>
      <c r="G31" s="124"/>
      <c r="H31" s="67"/>
      <c r="I31" s="664"/>
      <c r="J31" s="674" t="s">
        <v>82</v>
      </c>
      <c r="K31" s="676" t="s">
        <v>83</v>
      </c>
      <c r="L31" s="676" t="s">
        <v>84</v>
      </c>
      <c r="M31" s="675" t="s">
        <v>127</v>
      </c>
    </row>
    <row r="32" spans="1:15" ht="22.5" x14ac:dyDescent="0.25">
      <c r="A32" s="13"/>
      <c r="B32" s="911" t="s">
        <v>49</v>
      </c>
      <c r="C32" s="912"/>
      <c r="D32" s="912"/>
      <c r="E32" s="912"/>
      <c r="F32" s="912"/>
      <c r="G32" s="912"/>
      <c r="H32" s="912"/>
      <c r="I32" s="912"/>
      <c r="J32" s="674" t="s">
        <v>373</v>
      </c>
      <c r="K32" s="655"/>
      <c r="L32" s="655"/>
      <c r="M32" s="675" t="s">
        <v>127</v>
      </c>
    </row>
    <row r="33" spans="1:13" ht="22.5" x14ac:dyDescent="0.25">
      <c r="A33" s="13"/>
      <c r="B33" s="73" t="s">
        <v>171</v>
      </c>
      <c r="C33" s="20" t="s">
        <v>47</v>
      </c>
      <c r="D33" s="66">
        <v>0</v>
      </c>
      <c r="E33" s="66">
        <v>0</v>
      </c>
      <c r="F33" s="58">
        <f>D33*E33</f>
        <v>0</v>
      </c>
      <c r="G33" s="124"/>
      <c r="H33" s="68"/>
      <c r="I33" s="664"/>
      <c r="J33" s="674" t="s">
        <v>93</v>
      </c>
      <c r="K33" s="676" t="s">
        <v>83</v>
      </c>
      <c r="L33" s="676" t="s">
        <v>84</v>
      </c>
      <c r="M33" s="675" t="s">
        <v>127</v>
      </c>
    </row>
    <row r="34" spans="1:13" ht="22.5" x14ac:dyDescent="0.25">
      <c r="A34" s="13"/>
      <c r="B34" s="73" t="s">
        <v>48</v>
      </c>
      <c r="C34" s="20" t="s">
        <v>47</v>
      </c>
      <c r="D34" s="56">
        <v>0</v>
      </c>
      <c r="E34" s="56">
        <v>0</v>
      </c>
      <c r="F34" s="58">
        <f>D34*E34</f>
        <v>0</v>
      </c>
      <c r="G34" s="124"/>
      <c r="H34" s="67"/>
      <c r="I34" s="664"/>
      <c r="J34" s="674" t="s">
        <v>82</v>
      </c>
      <c r="K34" s="676" t="s">
        <v>83</v>
      </c>
      <c r="L34" s="676" t="s">
        <v>84</v>
      </c>
      <c r="M34" s="675" t="s">
        <v>127</v>
      </c>
    </row>
    <row r="35" spans="1:13" ht="22.5" x14ac:dyDescent="0.25">
      <c r="A35" s="13"/>
      <c r="B35" s="878" t="s">
        <v>136</v>
      </c>
      <c r="C35" s="879"/>
      <c r="D35" s="879"/>
      <c r="E35" s="879"/>
      <c r="F35" s="281">
        <f>SUM(F29:F34)</f>
        <v>0</v>
      </c>
      <c r="G35" s="909"/>
      <c r="H35" s="910"/>
      <c r="I35" s="910"/>
      <c r="J35" s="674" t="s">
        <v>373</v>
      </c>
      <c r="K35" s="655"/>
      <c r="L35" s="655"/>
      <c r="M35" s="675" t="s">
        <v>127</v>
      </c>
    </row>
    <row r="36" spans="1:13" ht="22.5" hidden="1" x14ac:dyDescent="0.25">
      <c r="A36" s="13"/>
      <c r="B36" s="908" t="s">
        <v>305</v>
      </c>
      <c r="C36" s="898"/>
      <c r="D36" s="898"/>
      <c r="E36" s="898"/>
      <c r="F36" s="898"/>
      <c r="G36" s="898"/>
      <c r="H36" s="898"/>
      <c r="I36" s="898"/>
      <c r="J36" s="674" t="s">
        <v>373</v>
      </c>
      <c r="K36" s="655"/>
      <c r="L36" s="655"/>
      <c r="M36" s="675" t="s">
        <v>126</v>
      </c>
    </row>
    <row r="37" spans="1:13" ht="22.5" hidden="1" x14ac:dyDescent="0.25">
      <c r="A37" s="13"/>
      <c r="B37" s="122" t="s">
        <v>307</v>
      </c>
      <c r="C37" s="20" t="s">
        <v>217</v>
      </c>
      <c r="D37" s="56">
        <v>0</v>
      </c>
      <c r="E37" s="56">
        <v>0</v>
      </c>
      <c r="F37" s="58">
        <f>D37*E37</f>
        <v>0</v>
      </c>
      <c r="G37" s="124"/>
      <c r="H37" s="67"/>
      <c r="I37" s="664"/>
      <c r="J37" s="674" t="s">
        <v>93</v>
      </c>
      <c r="K37" s="676" t="s">
        <v>83</v>
      </c>
      <c r="L37" s="676" t="s">
        <v>84</v>
      </c>
      <c r="M37" s="675" t="s">
        <v>126</v>
      </c>
    </row>
    <row r="38" spans="1:13" ht="22.5" hidden="1" x14ac:dyDescent="0.25">
      <c r="A38" s="13"/>
      <c r="B38" s="878" t="s">
        <v>304</v>
      </c>
      <c r="C38" s="879"/>
      <c r="D38" s="879"/>
      <c r="E38" s="879"/>
      <c r="F38" s="281">
        <f>SUM(F36:F37)</f>
        <v>0</v>
      </c>
      <c r="G38" s="909"/>
      <c r="H38" s="910"/>
      <c r="I38" s="910"/>
      <c r="J38" s="674" t="s">
        <v>373</v>
      </c>
      <c r="K38" s="655"/>
      <c r="L38" s="655"/>
      <c r="M38" s="675" t="s">
        <v>126</v>
      </c>
    </row>
    <row r="39" spans="1:13" ht="22.5" hidden="1" x14ac:dyDescent="0.25">
      <c r="A39" s="13"/>
      <c r="B39" s="908" t="s">
        <v>187</v>
      </c>
      <c r="C39" s="898"/>
      <c r="D39" s="898"/>
      <c r="E39" s="898"/>
      <c r="F39" s="898"/>
      <c r="G39" s="898"/>
      <c r="H39" s="898"/>
      <c r="I39" s="898"/>
      <c r="J39" s="674" t="s">
        <v>373</v>
      </c>
      <c r="K39" s="655"/>
      <c r="L39" s="655"/>
      <c r="M39" s="675" t="s">
        <v>126</v>
      </c>
    </row>
    <row r="40" spans="1:13" ht="22.5" hidden="1" x14ac:dyDescent="0.25">
      <c r="A40" s="13"/>
      <c r="B40" s="122" t="s">
        <v>189</v>
      </c>
      <c r="C40" s="20" t="s">
        <v>217</v>
      </c>
      <c r="D40" s="56">
        <v>0</v>
      </c>
      <c r="E40" s="56">
        <v>0</v>
      </c>
      <c r="F40" s="58">
        <f>D40*E40</f>
        <v>0</v>
      </c>
      <c r="G40" s="124"/>
      <c r="H40" s="67"/>
      <c r="I40" s="664"/>
      <c r="J40" s="674" t="s">
        <v>93</v>
      </c>
      <c r="K40" s="676" t="s">
        <v>83</v>
      </c>
      <c r="L40" s="676" t="s">
        <v>84</v>
      </c>
      <c r="M40" s="675" t="s">
        <v>126</v>
      </c>
    </row>
    <row r="41" spans="1:13" ht="22.5" hidden="1" x14ac:dyDescent="0.25">
      <c r="A41" s="13"/>
      <c r="B41" s="878" t="s">
        <v>188</v>
      </c>
      <c r="C41" s="879"/>
      <c r="D41" s="879"/>
      <c r="E41" s="879"/>
      <c r="F41" s="281">
        <f>SUM(F39:F40)</f>
        <v>0</v>
      </c>
      <c r="G41" s="909"/>
      <c r="H41" s="910"/>
      <c r="I41" s="910"/>
      <c r="J41" s="674" t="s">
        <v>373</v>
      </c>
      <c r="K41" s="655"/>
      <c r="L41" s="655"/>
      <c r="M41" s="675" t="s">
        <v>126</v>
      </c>
    </row>
    <row r="42" spans="1:13" ht="22.5" hidden="1" x14ac:dyDescent="0.25">
      <c r="A42" s="13"/>
      <c r="B42" s="908" t="s">
        <v>387</v>
      </c>
      <c r="C42" s="898"/>
      <c r="D42" s="898"/>
      <c r="E42" s="898"/>
      <c r="F42" s="898"/>
      <c r="G42" s="898"/>
      <c r="H42" s="898"/>
      <c r="I42" s="898"/>
      <c r="J42" s="674" t="s">
        <v>373</v>
      </c>
      <c r="K42" s="655"/>
      <c r="L42" s="655"/>
      <c r="M42" s="675" t="s">
        <v>126</v>
      </c>
    </row>
    <row r="43" spans="1:13" ht="22.5" hidden="1" x14ac:dyDescent="0.25">
      <c r="A43" s="13"/>
      <c r="B43" s="122" t="s">
        <v>318</v>
      </c>
      <c r="C43" s="360" t="s">
        <v>114</v>
      </c>
      <c r="D43" s="56">
        <v>0</v>
      </c>
      <c r="E43" s="56">
        <v>0</v>
      </c>
      <c r="F43" s="58">
        <f>D43*E43</f>
        <v>0</v>
      </c>
      <c r="G43" s="124"/>
      <c r="H43" s="67"/>
      <c r="I43" s="664"/>
      <c r="J43" s="674" t="s">
        <v>93</v>
      </c>
      <c r="K43" s="676" t="s">
        <v>83</v>
      </c>
      <c r="L43" s="676" t="s">
        <v>84</v>
      </c>
      <c r="M43" s="675" t="s">
        <v>126</v>
      </c>
    </row>
    <row r="44" spans="1:13" ht="22.5" hidden="1" x14ac:dyDescent="0.25">
      <c r="A44" s="13"/>
      <c r="B44" s="878" t="s">
        <v>319</v>
      </c>
      <c r="C44" s="879"/>
      <c r="D44" s="879"/>
      <c r="E44" s="879"/>
      <c r="F44" s="281">
        <f>SUM(F42:F43)</f>
        <v>0</v>
      </c>
      <c r="G44" s="909"/>
      <c r="H44" s="910"/>
      <c r="I44" s="910"/>
      <c r="J44" s="674" t="s">
        <v>373</v>
      </c>
      <c r="K44" s="655"/>
      <c r="L44" s="655"/>
      <c r="M44" s="675" t="s">
        <v>126</v>
      </c>
    </row>
    <row r="45" spans="1:13" ht="22.5" hidden="1" x14ac:dyDescent="0.25">
      <c r="A45" s="13"/>
      <c r="B45" s="908" t="s">
        <v>388</v>
      </c>
      <c r="C45" s="898"/>
      <c r="D45" s="898"/>
      <c r="E45" s="898"/>
      <c r="F45" s="898"/>
      <c r="G45" s="898"/>
      <c r="H45" s="898"/>
      <c r="I45" s="898"/>
      <c r="J45" s="674" t="s">
        <v>373</v>
      </c>
      <c r="K45" s="655"/>
      <c r="L45" s="655"/>
      <c r="M45" s="675" t="s">
        <v>126</v>
      </c>
    </row>
    <row r="46" spans="1:13" ht="22.5" hidden="1" x14ac:dyDescent="0.25">
      <c r="A46" s="13"/>
      <c r="B46" s="122" t="s">
        <v>346</v>
      </c>
      <c r="C46" s="360" t="s">
        <v>114</v>
      </c>
      <c r="D46" s="56">
        <v>0</v>
      </c>
      <c r="E46" s="56">
        <v>0</v>
      </c>
      <c r="F46" s="58">
        <f>D46*E46</f>
        <v>0</v>
      </c>
      <c r="G46" s="124"/>
      <c r="H46" s="67"/>
      <c r="I46" s="664"/>
      <c r="J46" s="674" t="s">
        <v>93</v>
      </c>
      <c r="K46" s="676" t="s">
        <v>83</v>
      </c>
      <c r="L46" s="676" t="s">
        <v>84</v>
      </c>
      <c r="M46" s="675" t="s">
        <v>126</v>
      </c>
    </row>
    <row r="47" spans="1:13" ht="22.5" hidden="1" x14ac:dyDescent="0.25">
      <c r="A47" s="13"/>
      <c r="B47" s="878" t="s">
        <v>347</v>
      </c>
      <c r="C47" s="879"/>
      <c r="D47" s="879"/>
      <c r="E47" s="879"/>
      <c r="F47" s="281">
        <f>SUM(F45:F46)</f>
        <v>0</v>
      </c>
      <c r="G47" s="909"/>
      <c r="H47" s="910"/>
      <c r="I47" s="910"/>
      <c r="J47" s="674" t="s">
        <v>373</v>
      </c>
      <c r="K47" s="655"/>
      <c r="L47" s="655"/>
      <c r="M47" s="675" t="s">
        <v>126</v>
      </c>
    </row>
    <row r="48" spans="1:13" ht="22.5" x14ac:dyDescent="0.25">
      <c r="A48" s="13"/>
      <c r="B48" s="878" t="s">
        <v>302</v>
      </c>
      <c r="C48" s="879"/>
      <c r="D48" s="879"/>
      <c r="E48" s="879"/>
      <c r="F48" s="281">
        <f>F35+F28+F38+F41+F44+F47</f>
        <v>17400</v>
      </c>
      <c r="G48" s="909"/>
      <c r="H48" s="910"/>
      <c r="I48" s="910"/>
      <c r="J48" s="674" t="s">
        <v>373</v>
      </c>
      <c r="K48" s="655"/>
      <c r="L48" s="655"/>
      <c r="M48" s="675"/>
    </row>
    <row r="49" spans="1:13" ht="22.5" x14ac:dyDescent="0.25">
      <c r="A49" s="132" t="s">
        <v>399</v>
      </c>
      <c r="B49" s="711" t="str">
        <f>IDX_WP_Name_2</f>
        <v>PLANNING</v>
      </c>
      <c r="C49" s="711"/>
      <c r="D49" s="711"/>
      <c r="E49" s="711"/>
      <c r="F49" s="711"/>
      <c r="G49" s="711"/>
      <c r="H49" s="711"/>
      <c r="I49" s="711"/>
      <c r="J49" s="674" t="s">
        <v>373</v>
      </c>
      <c r="K49" s="655"/>
      <c r="L49" s="655"/>
      <c r="M49" s="675"/>
    </row>
    <row r="50" spans="1:13" ht="22.5" x14ac:dyDescent="0.25">
      <c r="A50" s="14"/>
      <c r="B50" s="908" t="s">
        <v>51</v>
      </c>
      <c r="C50" s="898"/>
      <c r="D50" s="898"/>
      <c r="E50" s="11"/>
      <c r="F50" s="11"/>
      <c r="G50" s="11"/>
      <c r="H50" s="11"/>
      <c r="I50" s="11"/>
      <c r="J50" s="674" t="s">
        <v>373</v>
      </c>
      <c r="K50" s="655"/>
      <c r="L50" s="655"/>
      <c r="M50" s="675" t="s">
        <v>127</v>
      </c>
    </row>
    <row r="51" spans="1:13" ht="22.5" x14ac:dyDescent="0.25">
      <c r="A51" s="13"/>
      <c r="B51" s="64" t="s">
        <v>50</v>
      </c>
      <c r="C51" s="20" t="s">
        <v>47</v>
      </c>
      <c r="D51" s="56">
        <v>0</v>
      </c>
      <c r="E51" s="56">
        <v>0</v>
      </c>
      <c r="F51" s="58">
        <f>E51*D51</f>
        <v>0</v>
      </c>
      <c r="G51" s="124"/>
      <c r="H51" s="67"/>
      <c r="I51" s="662"/>
      <c r="J51" s="674" t="s">
        <v>93</v>
      </c>
      <c r="K51" s="676" t="s">
        <v>83</v>
      </c>
      <c r="L51" s="676" t="s">
        <v>84</v>
      </c>
      <c r="M51" s="675" t="s">
        <v>127</v>
      </c>
    </row>
    <row r="52" spans="1:13" ht="22.5" x14ac:dyDescent="0.25">
      <c r="A52" s="13"/>
      <c r="B52" s="64" t="s">
        <v>50</v>
      </c>
      <c r="C52" s="20" t="s">
        <v>47</v>
      </c>
      <c r="D52" s="56">
        <v>0</v>
      </c>
      <c r="E52" s="56">
        <v>0</v>
      </c>
      <c r="F52" s="58">
        <f>E52*D52</f>
        <v>0</v>
      </c>
      <c r="G52" s="124"/>
      <c r="H52" s="67"/>
      <c r="I52" s="663"/>
      <c r="J52" s="674" t="s">
        <v>82</v>
      </c>
      <c r="K52" s="676" t="s">
        <v>83</v>
      </c>
      <c r="L52" s="676" t="s">
        <v>84</v>
      </c>
      <c r="M52" s="675" t="s">
        <v>127</v>
      </c>
    </row>
    <row r="53" spans="1:13" ht="22.5" x14ac:dyDescent="0.25">
      <c r="A53" s="13"/>
      <c r="B53" s="911" t="s">
        <v>49</v>
      </c>
      <c r="C53" s="912"/>
      <c r="D53" s="912"/>
      <c r="E53" s="912"/>
      <c r="F53" s="912"/>
      <c r="G53" s="912"/>
      <c r="H53" s="912"/>
      <c r="I53" s="912"/>
      <c r="J53" s="674" t="s">
        <v>373</v>
      </c>
      <c r="K53" s="655"/>
      <c r="L53" s="655"/>
      <c r="M53" s="675" t="s">
        <v>127</v>
      </c>
    </row>
    <row r="54" spans="1:13" ht="22.5" x14ac:dyDescent="0.25">
      <c r="A54" s="13"/>
      <c r="B54" s="73" t="s">
        <v>171</v>
      </c>
      <c r="C54" s="20" t="s">
        <v>47</v>
      </c>
      <c r="D54" s="66">
        <v>0</v>
      </c>
      <c r="E54" s="66">
        <v>0</v>
      </c>
      <c r="F54" s="58">
        <f>E54*D54</f>
        <v>0</v>
      </c>
      <c r="G54" s="124"/>
      <c r="H54" s="68"/>
      <c r="I54" s="664"/>
      <c r="J54" s="674" t="s">
        <v>93</v>
      </c>
      <c r="K54" s="676" t="s">
        <v>83</v>
      </c>
      <c r="L54" s="676" t="s">
        <v>84</v>
      </c>
      <c r="M54" s="675" t="s">
        <v>127</v>
      </c>
    </row>
    <row r="55" spans="1:13" ht="22.5" x14ac:dyDescent="0.25">
      <c r="A55" s="13"/>
      <c r="B55" s="73" t="s">
        <v>48</v>
      </c>
      <c r="C55" s="20" t="s">
        <v>47</v>
      </c>
      <c r="D55" s="56">
        <v>0</v>
      </c>
      <c r="E55" s="56">
        <v>0</v>
      </c>
      <c r="F55" s="58">
        <f>E55*D55</f>
        <v>0</v>
      </c>
      <c r="G55" s="124"/>
      <c r="H55" s="67"/>
      <c r="I55" s="664"/>
      <c r="J55" s="674" t="s">
        <v>82</v>
      </c>
      <c r="K55" s="676" t="s">
        <v>83</v>
      </c>
      <c r="L55" s="676" t="s">
        <v>84</v>
      </c>
      <c r="M55" s="675" t="s">
        <v>127</v>
      </c>
    </row>
    <row r="56" spans="1:13" ht="22.5" x14ac:dyDescent="0.25">
      <c r="A56" s="13"/>
      <c r="B56" s="878" t="s">
        <v>46</v>
      </c>
      <c r="C56" s="879"/>
      <c r="D56" s="879"/>
      <c r="E56" s="879"/>
      <c r="F56" s="281">
        <f>SUM(F50:F55)</f>
        <v>0</v>
      </c>
      <c r="G56" s="909"/>
      <c r="H56" s="910"/>
      <c r="I56" s="910"/>
      <c r="J56" s="674" t="s">
        <v>373</v>
      </c>
      <c r="K56" s="655"/>
      <c r="L56" s="655"/>
      <c r="M56" s="675" t="s">
        <v>127</v>
      </c>
    </row>
    <row r="57" spans="1:13" ht="22.5" x14ac:dyDescent="0.25">
      <c r="A57" s="13"/>
      <c r="B57" s="908" t="s">
        <v>303</v>
      </c>
      <c r="C57" s="898"/>
      <c r="D57" s="898"/>
      <c r="E57" s="898"/>
      <c r="F57" s="898"/>
      <c r="G57" s="11"/>
      <c r="H57" s="11"/>
      <c r="I57" s="11"/>
      <c r="J57" s="674" t="s">
        <v>373</v>
      </c>
      <c r="K57" s="655"/>
      <c r="L57" s="655"/>
      <c r="M57" s="675" t="s">
        <v>127</v>
      </c>
    </row>
    <row r="58" spans="1:13" ht="22.5" x14ac:dyDescent="0.25">
      <c r="A58" s="13"/>
      <c r="B58" s="64" t="s">
        <v>50</v>
      </c>
      <c r="C58" s="20" t="s">
        <v>47</v>
      </c>
      <c r="D58" s="56">
        <v>0</v>
      </c>
      <c r="E58" s="56">
        <v>0</v>
      </c>
      <c r="F58" s="58">
        <f>D58*E58</f>
        <v>0</v>
      </c>
      <c r="G58" s="124"/>
      <c r="H58" s="67"/>
      <c r="I58" s="664"/>
      <c r="J58" s="674" t="s">
        <v>93</v>
      </c>
      <c r="K58" s="676" t="s">
        <v>83</v>
      </c>
      <c r="L58" s="676" t="s">
        <v>84</v>
      </c>
      <c r="M58" s="675" t="s">
        <v>127</v>
      </c>
    </row>
    <row r="59" spans="1:13" ht="22.5" x14ac:dyDescent="0.25">
      <c r="A59" s="13"/>
      <c r="B59" s="64" t="s">
        <v>50</v>
      </c>
      <c r="C59" s="20" t="s">
        <v>47</v>
      </c>
      <c r="D59" s="56">
        <v>0</v>
      </c>
      <c r="E59" s="56">
        <v>0</v>
      </c>
      <c r="F59" s="58">
        <f>D59*E59</f>
        <v>0</v>
      </c>
      <c r="G59" s="124"/>
      <c r="H59" s="67"/>
      <c r="I59" s="664"/>
      <c r="J59" s="674" t="s">
        <v>82</v>
      </c>
      <c r="K59" s="676" t="s">
        <v>83</v>
      </c>
      <c r="L59" s="676" t="s">
        <v>84</v>
      </c>
      <c r="M59" s="675" t="s">
        <v>127</v>
      </c>
    </row>
    <row r="60" spans="1:13" ht="22.5" x14ac:dyDescent="0.25">
      <c r="A60" s="13"/>
      <c r="B60" s="911" t="s">
        <v>49</v>
      </c>
      <c r="C60" s="912"/>
      <c r="D60" s="912"/>
      <c r="E60" s="912"/>
      <c r="F60" s="912"/>
      <c r="G60" s="912"/>
      <c r="H60" s="912"/>
      <c r="I60" s="912"/>
      <c r="J60" s="674" t="s">
        <v>373</v>
      </c>
      <c r="K60" s="655"/>
      <c r="L60" s="655"/>
      <c r="M60" s="675" t="s">
        <v>127</v>
      </c>
    </row>
    <row r="61" spans="1:13" ht="22.5" x14ac:dyDescent="0.25">
      <c r="A61" s="13"/>
      <c r="B61" s="73" t="s">
        <v>171</v>
      </c>
      <c r="C61" s="20" t="s">
        <v>47</v>
      </c>
      <c r="D61" s="66">
        <v>0</v>
      </c>
      <c r="E61" s="66">
        <v>0</v>
      </c>
      <c r="F61" s="58">
        <f>D61*E61</f>
        <v>0</v>
      </c>
      <c r="G61" s="124"/>
      <c r="H61" s="68"/>
      <c r="I61" s="664"/>
      <c r="J61" s="674" t="s">
        <v>93</v>
      </c>
      <c r="K61" s="676" t="s">
        <v>83</v>
      </c>
      <c r="L61" s="676" t="s">
        <v>84</v>
      </c>
      <c r="M61" s="675" t="s">
        <v>127</v>
      </c>
    </row>
    <row r="62" spans="1:13" ht="22.5" x14ac:dyDescent="0.25">
      <c r="A62" s="13"/>
      <c r="B62" s="73" t="s">
        <v>48</v>
      </c>
      <c r="C62" s="20" t="s">
        <v>47</v>
      </c>
      <c r="D62" s="56">
        <v>0</v>
      </c>
      <c r="E62" s="56">
        <v>0</v>
      </c>
      <c r="F62" s="58">
        <f>D62*E62</f>
        <v>0</v>
      </c>
      <c r="G62" s="124"/>
      <c r="H62" s="67"/>
      <c r="I62" s="664"/>
      <c r="J62" s="674" t="s">
        <v>82</v>
      </c>
      <c r="K62" s="676" t="s">
        <v>83</v>
      </c>
      <c r="L62" s="676" t="s">
        <v>84</v>
      </c>
      <c r="M62" s="675" t="s">
        <v>127</v>
      </c>
    </row>
    <row r="63" spans="1:13" ht="22.5" x14ac:dyDescent="0.25">
      <c r="A63" s="13"/>
      <c r="B63" s="878" t="s">
        <v>136</v>
      </c>
      <c r="C63" s="879"/>
      <c r="D63" s="879"/>
      <c r="E63" s="879"/>
      <c r="F63" s="281">
        <f>SUM(F57:F62)</f>
        <v>0</v>
      </c>
      <c r="G63" s="909"/>
      <c r="H63" s="910"/>
      <c r="I63" s="910"/>
      <c r="J63" s="674" t="s">
        <v>373</v>
      </c>
      <c r="K63" s="655"/>
      <c r="L63" s="655"/>
      <c r="M63" s="675" t="s">
        <v>127</v>
      </c>
    </row>
    <row r="64" spans="1:13" ht="22.5" hidden="1" x14ac:dyDescent="0.25">
      <c r="A64" s="13"/>
      <c r="B64" s="908" t="s">
        <v>305</v>
      </c>
      <c r="C64" s="898"/>
      <c r="D64" s="898"/>
      <c r="E64" s="898"/>
      <c r="F64" s="898"/>
      <c r="G64" s="898"/>
      <c r="H64" s="898"/>
      <c r="I64" s="898"/>
      <c r="J64" s="674" t="s">
        <v>373</v>
      </c>
      <c r="K64" s="655"/>
      <c r="L64" s="655"/>
      <c r="M64" s="675" t="s">
        <v>126</v>
      </c>
    </row>
    <row r="65" spans="1:13" ht="22.5" hidden="1" x14ac:dyDescent="0.25">
      <c r="A65" s="13"/>
      <c r="B65" s="122" t="s">
        <v>307</v>
      </c>
      <c r="C65" s="20" t="s">
        <v>217</v>
      </c>
      <c r="D65" s="56">
        <v>0</v>
      </c>
      <c r="E65" s="56">
        <v>0</v>
      </c>
      <c r="F65" s="58">
        <f>D65*E65</f>
        <v>0</v>
      </c>
      <c r="G65" s="124"/>
      <c r="H65" s="67"/>
      <c r="I65" s="664"/>
      <c r="J65" s="674" t="s">
        <v>93</v>
      </c>
      <c r="K65" s="676" t="s">
        <v>83</v>
      </c>
      <c r="L65" s="676" t="s">
        <v>84</v>
      </c>
      <c r="M65" s="675" t="s">
        <v>126</v>
      </c>
    </row>
    <row r="66" spans="1:13" ht="22.5" hidden="1" x14ac:dyDescent="0.25">
      <c r="A66" s="13"/>
      <c r="B66" s="878" t="s">
        <v>304</v>
      </c>
      <c r="C66" s="879"/>
      <c r="D66" s="879"/>
      <c r="E66" s="879"/>
      <c r="F66" s="281">
        <f>SUM(F64:F65)</f>
        <v>0</v>
      </c>
      <c r="G66" s="909"/>
      <c r="H66" s="910"/>
      <c r="I66" s="910"/>
      <c r="J66" s="674" t="s">
        <v>373</v>
      </c>
      <c r="K66" s="655"/>
      <c r="L66" s="655"/>
      <c r="M66" s="675" t="s">
        <v>126</v>
      </c>
    </row>
    <row r="67" spans="1:13" ht="22.5" hidden="1" x14ac:dyDescent="0.25">
      <c r="A67" s="13"/>
      <c r="B67" s="908" t="s">
        <v>187</v>
      </c>
      <c r="C67" s="898"/>
      <c r="D67" s="898"/>
      <c r="E67" s="898"/>
      <c r="F67" s="898"/>
      <c r="G67" s="898"/>
      <c r="H67" s="898"/>
      <c r="I67" s="898"/>
      <c r="J67" s="674" t="s">
        <v>373</v>
      </c>
      <c r="K67" s="655"/>
      <c r="L67" s="655"/>
      <c r="M67" s="675" t="s">
        <v>126</v>
      </c>
    </row>
    <row r="68" spans="1:13" ht="22.5" hidden="1" x14ac:dyDescent="0.25">
      <c r="A68" s="13"/>
      <c r="B68" s="122" t="s">
        <v>189</v>
      </c>
      <c r="C68" s="20" t="s">
        <v>217</v>
      </c>
      <c r="D68" s="56">
        <v>0</v>
      </c>
      <c r="E68" s="56">
        <v>0</v>
      </c>
      <c r="F68" s="58">
        <f>D68*E68</f>
        <v>0</v>
      </c>
      <c r="G68" s="124"/>
      <c r="H68" s="67"/>
      <c r="I68" s="664"/>
      <c r="J68" s="674" t="s">
        <v>93</v>
      </c>
      <c r="K68" s="676" t="s">
        <v>83</v>
      </c>
      <c r="L68" s="676" t="s">
        <v>84</v>
      </c>
      <c r="M68" s="675" t="s">
        <v>126</v>
      </c>
    </row>
    <row r="69" spans="1:13" ht="22.5" hidden="1" x14ac:dyDescent="0.25">
      <c r="A69" s="13"/>
      <c r="B69" s="878" t="s">
        <v>188</v>
      </c>
      <c r="C69" s="879"/>
      <c r="D69" s="879"/>
      <c r="E69" s="879"/>
      <c r="F69" s="281">
        <f>SUM(F67:F68)</f>
        <v>0</v>
      </c>
      <c r="G69" s="909"/>
      <c r="H69" s="910"/>
      <c r="I69" s="910"/>
      <c r="J69" s="674" t="s">
        <v>373</v>
      </c>
      <c r="K69" s="655"/>
      <c r="L69" s="655"/>
      <c r="M69" s="675" t="s">
        <v>126</v>
      </c>
    </row>
    <row r="70" spans="1:13" ht="22.5" hidden="1" x14ac:dyDescent="0.25">
      <c r="A70" s="13"/>
      <c r="B70" s="908" t="s">
        <v>387</v>
      </c>
      <c r="C70" s="898"/>
      <c r="D70" s="898"/>
      <c r="E70" s="898"/>
      <c r="F70" s="898"/>
      <c r="G70" s="898"/>
      <c r="H70" s="898"/>
      <c r="I70" s="898"/>
      <c r="J70" s="674" t="s">
        <v>373</v>
      </c>
      <c r="K70" s="655"/>
      <c r="L70" s="655"/>
      <c r="M70" s="675" t="s">
        <v>126</v>
      </c>
    </row>
    <row r="71" spans="1:13" ht="22.5" hidden="1" x14ac:dyDescent="0.25">
      <c r="A71" s="13"/>
      <c r="B71" s="122" t="s">
        <v>318</v>
      </c>
      <c r="C71" s="360" t="s">
        <v>114</v>
      </c>
      <c r="D71" s="56">
        <v>0</v>
      </c>
      <c r="E71" s="56">
        <v>0</v>
      </c>
      <c r="F71" s="58">
        <f>D71*E71</f>
        <v>0</v>
      </c>
      <c r="G71" s="124"/>
      <c r="H71" s="67"/>
      <c r="I71" s="664"/>
      <c r="J71" s="674" t="s">
        <v>93</v>
      </c>
      <c r="K71" s="676" t="s">
        <v>83</v>
      </c>
      <c r="L71" s="676" t="s">
        <v>84</v>
      </c>
      <c r="M71" s="675" t="s">
        <v>126</v>
      </c>
    </row>
    <row r="72" spans="1:13" ht="22.5" hidden="1" x14ac:dyDescent="0.25">
      <c r="A72" s="13"/>
      <c r="B72" s="878" t="s">
        <v>319</v>
      </c>
      <c r="C72" s="879"/>
      <c r="D72" s="879"/>
      <c r="E72" s="879"/>
      <c r="F72" s="281">
        <f>SUM(F70:F71)</f>
        <v>0</v>
      </c>
      <c r="G72" s="909"/>
      <c r="H72" s="910"/>
      <c r="I72" s="910"/>
      <c r="J72" s="674" t="s">
        <v>373</v>
      </c>
      <c r="K72" s="655"/>
      <c r="L72" s="655"/>
      <c r="M72" s="675" t="s">
        <v>126</v>
      </c>
    </row>
    <row r="73" spans="1:13" ht="22.5" hidden="1" x14ac:dyDescent="0.25">
      <c r="A73" s="13"/>
      <c r="B73" s="908" t="s">
        <v>388</v>
      </c>
      <c r="C73" s="898"/>
      <c r="D73" s="898"/>
      <c r="E73" s="898"/>
      <c r="F73" s="898"/>
      <c r="G73" s="898"/>
      <c r="H73" s="898"/>
      <c r="I73" s="898"/>
      <c r="J73" s="674" t="s">
        <v>373</v>
      </c>
      <c r="K73" s="655"/>
      <c r="L73" s="655"/>
      <c r="M73" s="675" t="s">
        <v>126</v>
      </c>
    </row>
    <row r="74" spans="1:13" ht="22.5" hidden="1" x14ac:dyDescent="0.25">
      <c r="A74" s="13"/>
      <c r="B74" s="122" t="s">
        <v>346</v>
      </c>
      <c r="C74" s="360" t="s">
        <v>114</v>
      </c>
      <c r="D74" s="56">
        <v>0</v>
      </c>
      <c r="E74" s="56">
        <v>0</v>
      </c>
      <c r="F74" s="58">
        <f>D74*E74</f>
        <v>0</v>
      </c>
      <c r="G74" s="124"/>
      <c r="H74" s="67"/>
      <c r="I74" s="664"/>
      <c r="J74" s="674" t="s">
        <v>93</v>
      </c>
      <c r="K74" s="676" t="s">
        <v>83</v>
      </c>
      <c r="L74" s="676" t="s">
        <v>84</v>
      </c>
      <c r="M74" s="675" t="s">
        <v>126</v>
      </c>
    </row>
    <row r="75" spans="1:13" ht="22.5" hidden="1" x14ac:dyDescent="0.25">
      <c r="A75" s="13"/>
      <c r="B75" s="878" t="s">
        <v>347</v>
      </c>
      <c r="C75" s="879"/>
      <c r="D75" s="879"/>
      <c r="E75" s="879"/>
      <c r="F75" s="281">
        <f>SUM(F73:F74)</f>
        <v>0</v>
      </c>
      <c r="G75" s="909"/>
      <c r="H75" s="910"/>
      <c r="I75" s="910"/>
      <c r="J75" s="674" t="s">
        <v>373</v>
      </c>
      <c r="K75" s="655"/>
      <c r="L75" s="655"/>
      <c r="M75" s="675" t="s">
        <v>126</v>
      </c>
    </row>
    <row r="76" spans="1:13" ht="22.5" x14ac:dyDescent="0.25">
      <c r="A76" s="13"/>
      <c r="B76" s="878" t="s">
        <v>302</v>
      </c>
      <c r="C76" s="879"/>
      <c r="D76" s="879"/>
      <c r="E76" s="879"/>
      <c r="F76" s="281">
        <f>F63+F56+F66+F69+F72+F75</f>
        <v>0</v>
      </c>
      <c r="G76" s="909"/>
      <c r="H76" s="910"/>
      <c r="I76" s="910"/>
      <c r="J76" s="674" t="s">
        <v>373</v>
      </c>
      <c r="K76" s="655"/>
      <c r="L76" s="655"/>
      <c r="M76" s="675"/>
    </row>
    <row r="77" spans="1:13" ht="22.5" x14ac:dyDescent="0.25">
      <c r="A77" s="132" t="s">
        <v>402</v>
      </c>
      <c r="B77" s="719" t="str">
        <f>IDX_WP_Name_3</f>
        <v>EXERCISE CONDUCT</v>
      </c>
      <c r="C77" s="719"/>
      <c r="D77" s="719"/>
      <c r="E77" s="719"/>
      <c r="F77" s="719"/>
      <c r="G77" s="719"/>
      <c r="H77" s="719"/>
      <c r="I77" s="719"/>
      <c r="J77" s="674" t="s">
        <v>373</v>
      </c>
      <c r="K77" s="655"/>
      <c r="L77" s="655"/>
      <c r="M77" s="675"/>
    </row>
    <row r="78" spans="1:13" ht="22.5" x14ac:dyDescent="0.25">
      <c r="A78" s="14"/>
      <c r="B78" s="908" t="s">
        <v>51</v>
      </c>
      <c r="C78" s="898"/>
      <c r="D78" s="898"/>
      <c r="E78" s="11"/>
      <c r="F78" s="11"/>
      <c r="G78" s="11"/>
      <c r="H78" s="11"/>
      <c r="I78" s="11"/>
      <c r="J78" s="674" t="s">
        <v>373</v>
      </c>
      <c r="K78" s="655"/>
      <c r="L78" s="655"/>
      <c r="M78" s="675" t="s">
        <v>127</v>
      </c>
    </row>
    <row r="79" spans="1:13" ht="22.5" x14ac:dyDescent="0.25">
      <c r="A79" s="13"/>
      <c r="B79" s="64" t="s">
        <v>54</v>
      </c>
      <c r="C79" s="20" t="s">
        <v>47</v>
      </c>
      <c r="D79" s="56">
        <v>3500</v>
      </c>
      <c r="E79" s="56">
        <v>5</v>
      </c>
      <c r="F79" s="58">
        <f>E79*D79</f>
        <v>17500</v>
      </c>
      <c r="G79" s="124"/>
      <c r="H79" s="67" t="s">
        <v>418</v>
      </c>
      <c r="I79" s="662" t="s">
        <v>429</v>
      </c>
      <c r="J79" s="674" t="s">
        <v>93</v>
      </c>
      <c r="K79" s="676" t="s">
        <v>83</v>
      </c>
      <c r="L79" s="676" t="s">
        <v>84</v>
      </c>
      <c r="M79" s="675" t="s">
        <v>127</v>
      </c>
    </row>
    <row r="80" spans="1:13" ht="22.5" x14ac:dyDescent="0.25">
      <c r="A80" s="13"/>
      <c r="B80" s="64" t="s">
        <v>50</v>
      </c>
      <c r="C80" s="20" t="s">
        <v>47</v>
      </c>
      <c r="D80" s="56">
        <v>0</v>
      </c>
      <c r="E80" s="56">
        <v>0</v>
      </c>
      <c r="F80" s="58">
        <f>E80*D80</f>
        <v>0</v>
      </c>
      <c r="G80" s="124"/>
      <c r="H80" s="67"/>
      <c r="I80" s="663"/>
      <c r="J80" s="674" t="s">
        <v>82</v>
      </c>
      <c r="K80" s="676" t="s">
        <v>83</v>
      </c>
      <c r="L80" s="676" t="s">
        <v>84</v>
      </c>
      <c r="M80" s="675" t="s">
        <v>127</v>
      </c>
    </row>
    <row r="81" spans="1:13" ht="22.5" x14ac:dyDescent="0.25">
      <c r="A81" s="13"/>
      <c r="B81" s="911" t="s">
        <v>49</v>
      </c>
      <c r="C81" s="912"/>
      <c r="D81" s="912"/>
      <c r="E81" s="912"/>
      <c r="F81" s="912"/>
      <c r="G81" s="912"/>
      <c r="H81" s="912"/>
      <c r="I81" s="912"/>
      <c r="J81" s="674" t="s">
        <v>373</v>
      </c>
      <c r="K81" s="655"/>
      <c r="L81" s="655"/>
      <c r="M81" s="675" t="s">
        <v>127</v>
      </c>
    </row>
    <row r="82" spans="1:13" ht="22.5" x14ac:dyDescent="0.25">
      <c r="A82" s="13"/>
      <c r="B82" s="73" t="s">
        <v>171</v>
      </c>
      <c r="C82" s="20" t="s">
        <v>47</v>
      </c>
      <c r="D82" s="66">
        <v>0</v>
      </c>
      <c r="E82" s="66">
        <v>0</v>
      </c>
      <c r="F82" s="58">
        <f>E82*D82</f>
        <v>0</v>
      </c>
      <c r="G82" s="124"/>
      <c r="H82" s="68"/>
      <c r="I82" s="664"/>
      <c r="J82" s="674" t="s">
        <v>93</v>
      </c>
      <c r="K82" s="676" t="s">
        <v>83</v>
      </c>
      <c r="L82" s="676" t="s">
        <v>84</v>
      </c>
      <c r="M82" s="675" t="s">
        <v>127</v>
      </c>
    </row>
    <row r="83" spans="1:13" ht="22.5" x14ac:dyDescent="0.25">
      <c r="A83" s="13"/>
      <c r="B83" s="73" t="s">
        <v>48</v>
      </c>
      <c r="C83" s="20" t="s">
        <v>47</v>
      </c>
      <c r="D83" s="56">
        <v>0</v>
      </c>
      <c r="E83" s="56">
        <v>0</v>
      </c>
      <c r="F83" s="58">
        <f>E83*D83</f>
        <v>0</v>
      </c>
      <c r="G83" s="124"/>
      <c r="H83" s="67"/>
      <c r="I83" s="664"/>
      <c r="J83" s="674" t="s">
        <v>82</v>
      </c>
      <c r="K83" s="676" t="s">
        <v>83</v>
      </c>
      <c r="L83" s="676" t="s">
        <v>84</v>
      </c>
      <c r="M83" s="675" t="s">
        <v>127</v>
      </c>
    </row>
    <row r="84" spans="1:13" ht="22.5" x14ac:dyDescent="0.25">
      <c r="A84" s="13"/>
      <c r="B84" s="878" t="s">
        <v>46</v>
      </c>
      <c r="C84" s="879"/>
      <c r="D84" s="879"/>
      <c r="E84" s="879"/>
      <c r="F84" s="281">
        <f>SUM(F78:F83)</f>
        <v>17500</v>
      </c>
      <c r="G84" s="909"/>
      <c r="H84" s="910"/>
      <c r="I84" s="910"/>
      <c r="J84" s="674" t="s">
        <v>373</v>
      </c>
      <c r="K84" s="655"/>
      <c r="L84" s="655"/>
      <c r="M84" s="675" t="s">
        <v>127</v>
      </c>
    </row>
    <row r="85" spans="1:13" ht="22.5" x14ac:dyDescent="0.25">
      <c r="A85" s="13"/>
      <c r="B85" s="908" t="s">
        <v>303</v>
      </c>
      <c r="C85" s="898"/>
      <c r="D85" s="898"/>
      <c r="E85" s="898"/>
      <c r="F85" s="898"/>
      <c r="G85" s="11"/>
      <c r="H85" s="11"/>
      <c r="I85" s="11"/>
      <c r="J85" s="674" t="s">
        <v>373</v>
      </c>
      <c r="K85" s="655"/>
      <c r="L85" s="655"/>
      <c r="M85" s="675" t="s">
        <v>127</v>
      </c>
    </row>
    <row r="86" spans="1:13" ht="22.5" x14ac:dyDescent="0.25">
      <c r="A86" s="13"/>
      <c r="B86" s="64" t="s">
        <v>50</v>
      </c>
      <c r="C86" s="20" t="s">
        <v>47</v>
      </c>
      <c r="D86" s="56">
        <v>0</v>
      </c>
      <c r="E86" s="56">
        <v>0</v>
      </c>
      <c r="F86" s="58">
        <f>D86*E86</f>
        <v>0</v>
      </c>
      <c r="G86" s="124"/>
      <c r="H86" s="67"/>
      <c r="I86" s="664"/>
      <c r="J86" s="674" t="s">
        <v>93</v>
      </c>
      <c r="K86" s="676" t="s">
        <v>83</v>
      </c>
      <c r="L86" s="676" t="s">
        <v>84</v>
      </c>
      <c r="M86" s="675" t="s">
        <v>127</v>
      </c>
    </row>
    <row r="87" spans="1:13" ht="22.5" x14ac:dyDescent="0.25">
      <c r="A87" s="13"/>
      <c r="B87" s="64" t="s">
        <v>50</v>
      </c>
      <c r="C87" s="20" t="s">
        <v>47</v>
      </c>
      <c r="D87" s="56">
        <v>0</v>
      </c>
      <c r="E87" s="56">
        <v>0</v>
      </c>
      <c r="F87" s="58">
        <f>D87*E87</f>
        <v>0</v>
      </c>
      <c r="G87" s="124"/>
      <c r="H87" s="67"/>
      <c r="I87" s="664"/>
      <c r="J87" s="674" t="s">
        <v>82</v>
      </c>
      <c r="K87" s="676" t="s">
        <v>83</v>
      </c>
      <c r="L87" s="676" t="s">
        <v>84</v>
      </c>
      <c r="M87" s="675" t="s">
        <v>127</v>
      </c>
    </row>
    <row r="88" spans="1:13" ht="22.5" x14ac:dyDescent="0.25">
      <c r="A88" s="13"/>
      <c r="B88" s="911" t="s">
        <v>49</v>
      </c>
      <c r="C88" s="912"/>
      <c r="D88" s="912"/>
      <c r="E88" s="912"/>
      <c r="F88" s="912"/>
      <c r="G88" s="912"/>
      <c r="H88" s="912"/>
      <c r="I88" s="912"/>
      <c r="J88" s="674" t="s">
        <v>373</v>
      </c>
      <c r="K88" s="655"/>
      <c r="L88" s="655"/>
      <c r="M88" s="675" t="s">
        <v>127</v>
      </c>
    </row>
    <row r="89" spans="1:13" ht="22.5" x14ac:dyDescent="0.25">
      <c r="A89" s="13"/>
      <c r="B89" s="73" t="s">
        <v>171</v>
      </c>
      <c r="C89" s="20" t="s">
        <v>47</v>
      </c>
      <c r="D89" s="66">
        <v>0</v>
      </c>
      <c r="E89" s="66">
        <v>0</v>
      </c>
      <c r="F89" s="58">
        <f>D89*E89</f>
        <v>0</v>
      </c>
      <c r="G89" s="124"/>
      <c r="H89" s="68"/>
      <c r="I89" s="664"/>
      <c r="J89" s="674" t="s">
        <v>93</v>
      </c>
      <c r="K89" s="676" t="s">
        <v>83</v>
      </c>
      <c r="L89" s="676" t="s">
        <v>84</v>
      </c>
      <c r="M89" s="675" t="s">
        <v>127</v>
      </c>
    </row>
    <row r="90" spans="1:13" ht="22.5" x14ac:dyDescent="0.25">
      <c r="A90" s="13"/>
      <c r="B90" s="73" t="s">
        <v>48</v>
      </c>
      <c r="C90" s="20" t="s">
        <v>47</v>
      </c>
      <c r="D90" s="56">
        <v>0</v>
      </c>
      <c r="E90" s="56">
        <v>0</v>
      </c>
      <c r="F90" s="58">
        <f>D90*E90</f>
        <v>0</v>
      </c>
      <c r="G90" s="124"/>
      <c r="H90" s="67"/>
      <c r="I90" s="664"/>
      <c r="J90" s="674" t="s">
        <v>82</v>
      </c>
      <c r="K90" s="676" t="s">
        <v>83</v>
      </c>
      <c r="L90" s="676" t="s">
        <v>84</v>
      </c>
      <c r="M90" s="675" t="s">
        <v>127</v>
      </c>
    </row>
    <row r="91" spans="1:13" ht="22.5" x14ac:dyDescent="0.25">
      <c r="A91" s="13"/>
      <c r="B91" s="878" t="s">
        <v>136</v>
      </c>
      <c r="C91" s="879"/>
      <c r="D91" s="879"/>
      <c r="E91" s="879"/>
      <c r="F91" s="281">
        <f>SUM(F85:F90)</f>
        <v>0</v>
      </c>
      <c r="G91" s="909"/>
      <c r="H91" s="910"/>
      <c r="I91" s="910"/>
      <c r="J91" s="674" t="s">
        <v>373</v>
      </c>
      <c r="K91" s="655"/>
      <c r="L91" s="655"/>
      <c r="M91" s="675" t="s">
        <v>127</v>
      </c>
    </row>
    <row r="92" spans="1:13" ht="22.5" x14ac:dyDescent="0.25">
      <c r="A92" s="13"/>
      <c r="B92" s="908" t="s">
        <v>305</v>
      </c>
      <c r="C92" s="898"/>
      <c r="D92" s="898"/>
      <c r="E92" s="898"/>
      <c r="F92" s="898"/>
      <c r="G92" s="898"/>
      <c r="H92" s="898"/>
      <c r="I92" s="898"/>
      <c r="J92" s="674" t="s">
        <v>373</v>
      </c>
      <c r="K92" s="655"/>
      <c r="L92" s="655"/>
      <c r="M92" s="675" t="s">
        <v>127</v>
      </c>
    </row>
    <row r="93" spans="1:13" ht="22.5" x14ac:dyDescent="0.25">
      <c r="A93" s="13"/>
      <c r="B93" s="122" t="s">
        <v>307</v>
      </c>
      <c r="C93" s="20" t="s">
        <v>217</v>
      </c>
      <c r="D93" s="56">
        <v>0</v>
      </c>
      <c r="E93" s="56">
        <v>0</v>
      </c>
      <c r="F93" s="58">
        <f>D93*E93</f>
        <v>0</v>
      </c>
      <c r="G93" s="124"/>
      <c r="H93" s="67"/>
      <c r="I93" s="664"/>
      <c r="J93" s="674" t="s">
        <v>93</v>
      </c>
      <c r="K93" s="676" t="s">
        <v>83</v>
      </c>
      <c r="L93" s="676" t="s">
        <v>84</v>
      </c>
      <c r="M93" s="675" t="s">
        <v>127</v>
      </c>
    </row>
    <row r="94" spans="1:13" ht="22.5" x14ac:dyDescent="0.25">
      <c r="A94" s="13"/>
      <c r="B94" s="878" t="s">
        <v>304</v>
      </c>
      <c r="C94" s="879"/>
      <c r="D94" s="879"/>
      <c r="E94" s="879"/>
      <c r="F94" s="281">
        <f>SUM(F92:F93)</f>
        <v>0</v>
      </c>
      <c r="G94" s="909"/>
      <c r="H94" s="910"/>
      <c r="I94" s="910"/>
      <c r="J94" s="674" t="s">
        <v>373</v>
      </c>
      <c r="K94" s="655"/>
      <c r="L94" s="655"/>
      <c r="M94" s="675" t="s">
        <v>127</v>
      </c>
    </row>
    <row r="95" spans="1:13" ht="22.5" hidden="1" x14ac:dyDescent="0.25">
      <c r="A95" s="13"/>
      <c r="B95" s="908" t="s">
        <v>187</v>
      </c>
      <c r="C95" s="898"/>
      <c r="D95" s="898"/>
      <c r="E95" s="898"/>
      <c r="F95" s="898"/>
      <c r="G95" s="898"/>
      <c r="H95" s="898"/>
      <c r="I95" s="898"/>
      <c r="J95" s="674" t="s">
        <v>373</v>
      </c>
      <c r="K95" s="655"/>
      <c r="L95" s="655"/>
      <c r="M95" s="675" t="s">
        <v>126</v>
      </c>
    </row>
    <row r="96" spans="1:13" ht="22.5" hidden="1" x14ac:dyDescent="0.25">
      <c r="A96" s="13"/>
      <c r="B96" s="122" t="s">
        <v>189</v>
      </c>
      <c r="C96" s="20" t="s">
        <v>217</v>
      </c>
      <c r="D96" s="56">
        <v>0</v>
      </c>
      <c r="E96" s="56">
        <v>0</v>
      </c>
      <c r="F96" s="58">
        <f>D96*E96</f>
        <v>0</v>
      </c>
      <c r="G96" s="124"/>
      <c r="H96" s="67"/>
      <c r="I96" s="664"/>
      <c r="J96" s="674" t="s">
        <v>93</v>
      </c>
      <c r="K96" s="676" t="s">
        <v>83</v>
      </c>
      <c r="L96" s="676" t="s">
        <v>84</v>
      </c>
      <c r="M96" s="675" t="s">
        <v>126</v>
      </c>
    </row>
    <row r="97" spans="1:13" ht="22.5" hidden="1" x14ac:dyDescent="0.25">
      <c r="A97" s="13"/>
      <c r="B97" s="878" t="s">
        <v>188</v>
      </c>
      <c r="C97" s="879"/>
      <c r="D97" s="879"/>
      <c r="E97" s="879"/>
      <c r="F97" s="281">
        <f>SUM(F95:F96)</f>
        <v>0</v>
      </c>
      <c r="G97" s="909"/>
      <c r="H97" s="910"/>
      <c r="I97" s="910"/>
      <c r="J97" s="674" t="s">
        <v>373</v>
      </c>
      <c r="K97" s="655"/>
      <c r="L97" s="655"/>
      <c r="M97" s="675" t="s">
        <v>126</v>
      </c>
    </row>
    <row r="98" spans="1:13" ht="22.5" hidden="1" x14ac:dyDescent="0.25">
      <c r="A98" s="13"/>
      <c r="B98" s="908" t="s">
        <v>387</v>
      </c>
      <c r="C98" s="898"/>
      <c r="D98" s="898"/>
      <c r="E98" s="898"/>
      <c r="F98" s="898"/>
      <c r="G98" s="898"/>
      <c r="H98" s="898"/>
      <c r="I98" s="898"/>
      <c r="J98" s="674" t="s">
        <v>373</v>
      </c>
      <c r="K98" s="655"/>
      <c r="L98" s="655"/>
      <c r="M98" s="675" t="s">
        <v>126</v>
      </c>
    </row>
    <row r="99" spans="1:13" ht="22.5" hidden="1" x14ac:dyDescent="0.25">
      <c r="A99" s="13"/>
      <c r="B99" s="122" t="s">
        <v>318</v>
      </c>
      <c r="C99" s="360" t="s">
        <v>114</v>
      </c>
      <c r="D99" s="56">
        <v>0</v>
      </c>
      <c r="E99" s="56">
        <v>0</v>
      </c>
      <c r="F99" s="58">
        <f>D99*E99</f>
        <v>0</v>
      </c>
      <c r="G99" s="124"/>
      <c r="H99" s="67"/>
      <c r="I99" s="664"/>
      <c r="J99" s="674" t="s">
        <v>93</v>
      </c>
      <c r="K99" s="676" t="s">
        <v>83</v>
      </c>
      <c r="L99" s="676" t="s">
        <v>84</v>
      </c>
      <c r="M99" s="675" t="s">
        <v>126</v>
      </c>
    </row>
    <row r="100" spans="1:13" ht="22.5" hidden="1" x14ac:dyDescent="0.25">
      <c r="A100" s="13"/>
      <c r="B100" s="878" t="s">
        <v>319</v>
      </c>
      <c r="C100" s="879"/>
      <c r="D100" s="879"/>
      <c r="E100" s="879"/>
      <c r="F100" s="281">
        <f>SUM(F98:F99)</f>
        <v>0</v>
      </c>
      <c r="G100" s="909"/>
      <c r="H100" s="910"/>
      <c r="I100" s="910"/>
      <c r="J100" s="674" t="s">
        <v>373</v>
      </c>
      <c r="K100" s="655"/>
      <c r="L100" s="655"/>
      <c r="M100" s="675" t="s">
        <v>126</v>
      </c>
    </row>
    <row r="101" spans="1:13" ht="22.5" hidden="1" x14ac:dyDescent="0.25">
      <c r="A101" s="13"/>
      <c r="B101" s="908" t="s">
        <v>388</v>
      </c>
      <c r="C101" s="898"/>
      <c r="D101" s="898"/>
      <c r="E101" s="898"/>
      <c r="F101" s="898"/>
      <c r="G101" s="898"/>
      <c r="H101" s="898"/>
      <c r="I101" s="898"/>
      <c r="J101" s="674" t="s">
        <v>373</v>
      </c>
      <c r="K101" s="655"/>
      <c r="L101" s="655"/>
      <c r="M101" s="675" t="s">
        <v>126</v>
      </c>
    </row>
    <row r="102" spans="1:13" ht="22.5" hidden="1" x14ac:dyDescent="0.25">
      <c r="A102" s="13"/>
      <c r="B102" s="122" t="s">
        <v>346</v>
      </c>
      <c r="C102" s="360" t="s">
        <v>114</v>
      </c>
      <c r="D102" s="56">
        <v>0</v>
      </c>
      <c r="E102" s="56">
        <v>0</v>
      </c>
      <c r="F102" s="58">
        <f>D102*E102</f>
        <v>0</v>
      </c>
      <c r="G102" s="124"/>
      <c r="H102" s="67"/>
      <c r="I102" s="664"/>
      <c r="J102" s="674" t="s">
        <v>93</v>
      </c>
      <c r="K102" s="676" t="s">
        <v>83</v>
      </c>
      <c r="L102" s="676" t="s">
        <v>84</v>
      </c>
      <c r="M102" s="675" t="s">
        <v>126</v>
      </c>
    </row>
    <row r="103" spans="1:13" ht="22.5" hidden="1" x14ac:dyDescent="0.25">
      <c r="A103" s="13"/>
      <c r="B103" s="878" t="s">
        <v>347</v>
      </c>
      <c r="C103" s="879"/>
      <c r="D103" s="879"/>
      <c r="E103" s="879"/>
      <c r="F103" s="281">
        <f>SUM(F101:F102)</f>
        <v>0</v>
      </c>
      <c r="G103" s="909"/>
      <c r="H103" s="910"/>
      <c r="I103" s="910"/>
      <c r="J103" s="674" t="s">
        <v>373</v>
      </c>
      <c r="K103" s="655"/>
      <c r="L103" s="655"/>
      <c r="M103" s="675" t="s">
        <v>126</v>
      </c>
    </row>
    <row r="104" spans="1:13" ht="22.5" x14ac:dyDescent="0.25">
      <c r="A104" s="13"/>
      <c r="B104" s="878" t="s">
        <v>302</v>
      </c>
      <c r="C104" s="879"/>
      <c r="D104" s="879"/>
      <c r="E104" s="879"/>
      <c r="F104" s="281">
        <f>F91+F84+F94+F97+F100+F103</f>
        <v>17500</v>
      </c>
      <c r="G104" s="909"/>
      <c r="H104" s="910"/>
      <c r="I104" s="910"/>
      <c r="J104" s="674" t="s">
        <v>373</v>
      </c>
      <c r="K104" s="655"/>
      <c r="L104" s="655"/>
      <c r="M104" s="675"/>
    </row>
    <row r="105" spans="1:13" ht="22.5" x14ac:dyDescent="0.25">
      <c r="A105" s="132" t="s">
        <v>403</v>
      </c>
      <c r="B105" s="719" t="str">
        <f>IDX_WP_Name_4</f>
        <v>DISSEMINATION &amp; VISIBILITY</v>
      </c>
      <c r="C105" s="719"/>
      <c r="D105" s="719"/>
      <c r="E105" s="719"/>
      <c r="F105" s="719"/>
      <c r="G105" s="719"/>
      <c r="H105" s="719"/>
      <c r="I105" s="719"/>
      <c r="J105" s="674" t="s">
        <v>373</v>
      </c>
      <c r="K105" s="655"/>
      <c r="L105" s="655"/>
      <c r="M105" s="675"/>
    </row>
    <row r="106" spans="1:13" ht="22.5" x14ac:dyDescent="0.25">
      <c r="A106" s="14"/>
      <c r="B106" s="908" t="s">
        <v>51</v>
      </c>
      <c r="C106" s="898"/>
      <c r="D106" s="898"/>
      <c r="E106" s="11"/>
      <c r="F106" s="11"/>
      <c r="G106" s="11"/>
      <c r="H106" s="11"/>
      <c r="I106" s="11"/>
      <c r="J106" s="674" t="s">
        <v>373</v>
      </c>
      <c r="K106" s="655"/>
      <c r="L106" s="655"/>
      <c r="M106" s="675" t="s">
        <v>127</v>
      </c>
    </row>
    <row r="107" spans="1:13" ht="22.5" x14ac:dyDescent="0.25">
      <c r="A107" s="13"/>
      <c r="B107" s="64" t="s">
        <v>50</v>
      </c>
      <c r="C107" s="20" t="s">
        <v>47</v>
      </c>
      <c r="D107" s="56">
        <v>0</v>
      </c>
      <c r="E107" s="56">
        <v>0</v>
      </c>
      <c r="F107" s="58">
        <f>E107*D107</f>
        <v>0</v>
      </c>
      <c r="G107" s="124"/>
      <c r="H107" s="67"/>
      <c r="I107" s="662"/>
      <c r="J107" s="674" t="s">
        <v>93</v>
      </c>
      <c r="K107" s="676" t="s">
        <v>83</v>
      </c>
      <c r="L107" s="676" t="s">
        <v>84</v>
      </c>
      <c r="M107" s="675" t="s">
        <v>127</v>
      </c>
    </row>
    <row r="108" spans="1:13" ht="22.5" x14ac:dyDescent="0.25">
      <c r="A108" s="13"/>
      <c r="B108" s="64" t="s">
        <v>50</v>
      </c>
      <c r="C108" s="20" t="s">
        <v>47</v>
      </c>
      <c r="D108" s="56">
        <v>0</v>
      </c>
      <c r="E108" s="56">
        <v>0</v>
      </c>
      <c r="F108" s="58">
        <f>E108*D108</f>
        <v>0</v>
      </c>
      <c r="G108" s="124"/>
      <c r="H108" s="67"/>
      <c r="I108" s="663"/>
      <c r="J108" s="674" t="s">
        <v>82</v>
      </c>
      <c r="K108" s="676" t="s">
        <v>83</v>
      </c>
      <c r="L108" s="676" t="s">
        <v>84</v>
      </c>
      <c r="M108" s="675" t="s">
        <v>127</v>
      </c>
    </row>
    <row r="109" spans="1:13" ht="22.5" x14ac:dyDescent="0.25">
      <c r="A109" s="13"/>
      <c r="B109" s="911" t="s">
        <v>49</v>
      </c>
      <c r="C109" s="912"/>
      <c r="D109" s="912"/>
      <c r="E109" s="912"/>
      <c r="F109" s="912"/>
      <c r="G109" s="912"/>
      <c r="H109" s="912"/>
      <c r="I109" s="912"/>
      <c r="J109" s="674" t="s">
        <v>373</v>
      </c>
      <c r="K109" s="655"/>
      <c r="L109" s="655"/>
      <c r="M109" s="675" t="s">
        <v>127</v>
      </c>
    </row>
    <row r="110" spans="1:13" ht="22.5" x14ac:dyDescent="0.25">
      <c r="A110" s="13"/>
      <c r="B110" s="73" t="s">
        <v>171</v>
      </c>
      <c r="C110" s="20" t="s">
        <v>47</v>
      </c>
      <c r="D110" s="66">
        <v>0</v>
      </c>
      <c r="E110" s="66">
        <v>0</v>
      </c>
      <c r="F110" s="58">
        <f>E110*D110</f>
        <v>0</v>
      </c>
      <c r="G110" s="124"/>
      <c r="H110" s="68"/>
      <c r="I110" s="664"/>
      <c r="J110" s="674" t="s">
        <v>93</v>
      </c>
      <c r="K110" s="676" t="s">
        <v>83</v>
      </c>
      <c r="L110" s="676" t="s">
        <v>84</v>
      </c>
      <c r="M110" s="675" t="s">
        <v>127</v>
      </c>
    </row>
    <row r="111" spans="1:13" ht="22.5" x14ac:dyDescent="0.25">
      <c r="A111" s="13"/>
      <c r="B111" s="73" t="s">
        <v>48</v>
      </c>
      <c r="C111" s="20" t="s">
        <v>47</v>
      </c>
      <c r="D111" s="56">
        <v>0</v>
      </c>
      <c r="E111" s="56">
        <v>0</v>
      </c>
      <c r="F111" s="58">
        <f>E111*D111</f>
        <v>0</v>
      </c>
      <c r="G111" s="124"/>
      <c r="H111" s="67"/>
      <c r="I111" s="664"/>
      <c r="J111" s="674" t="s">
        <v>82</v>
      </c>
      <c r="K111" s="676" t="s">
        <v>83</v>
      </c>
      <c r="L111" s="676" t="s">
        <v>84</v>
      </c>
      <c r="M111" s="675" t="s">
        <v>127</v>
      </c>
    </row>
    <row r="112" spans="1:13" ht="22.5" x14ac:dyDescent="0.25">
      <c r="A112" s="13"/>
      <c r="B112" s="878" t="s">
        <v>46</v>
      </c>
      <c r="C112" s="879"/>
      <c r="D112" s="879"/>
      <c r="E112" s="879"/>
      <c r="F112" s="281">
        <f>SUM(F106:F111)</f>
        <v>0</v>
      </c>
      <c r="G112" s="909"/>
      <c r="H112" s="910"/>
      <c r="I112" s="910"/>
      <c r="J112" s="674" t="s">
        <v>373</v>
      </c>
      <c r="K112" s="655"/>
      <c r="L112" s="655"/>
      <c r="M112" s="675" t="s">
        <v>127</v>
      </c>
    </row>
    <row r="113" spans="1:13" ht="22.5" x14ac:dyDescent="0.25">
      <c r="A113" s="13"/>
      <c r="B113" s="908" t="s">
        <v>303</v>
      </c>
      <c r="C113" s="898"/>
      <c r="D113" s="898"/>
      <c r="E113" s="898"/>
      <c r="F113" s="898"/>
      <c r="G113" s="11"/>
      <c r="H113" s="11"/>
      <c r="I113" s="11"/>
      <c r="J113" s="674" t="s">
        <v>373</v>
      </c>
      <c r="K113" s="655"/>
      <c r="L113" s="655"/>
      <c r="M113" s="675" t="s">
        <v>127</v>
      </c>
    </row>
    <row r="114" spans="1:13" ht="22.5" x14ac:dyDescent="0.25">
      <c r="A114" s="13"/>
      <c r="B114" s="64" t="s">
        <v>50</v>
      </c>
      <c r="C114" s="20" t="s">
        <v>47</v>
      </c>
      <c r="D114" s="56">
        <v>0</v>
      </c>
      <c r="E114" s="56">
        <v>0</v>
      </c>
      <c r="F114" s="58">
        <f>D114*E114</f>
        <v>0</v>
      </c>
      <c r="G114" s="124"/>
      <c r="H114" s="67"/>
      <c r="I114" s="664"/>
      <c r="J114" s="674" t="s">
        <v>93</v>
      </c>
      <c r="K114" s="676" t="s">
        <v>83</v>
      </c>
      <c r="L114" s="676" t="s">
        <v>84</v>
      </c>
      <c r="M114" s="675" t="s">
        <v>127</v>
      </c>
    </row>
    <row r="115" spans="1:13" ht="22.5" x14ac:dyDescent="0.25">
      <c r="A115" s="13"/>
      <c r="B115" s="64" t="s">
        <v>50</v>
      </c>
      <c r="C115" s="20" t="s">
        <v>47</v>
      </c>
      <c r="D115" s="56">
        <v>0</v>
      </c>
      <c r="E115" s="56">
        <v>0</v>
      </c>
      <c r="F115" s="58">
        <f>D115*E115</f>
        <v>0</v>
      </c>
      <c r="G115" s="124"/>
      <c r="H115" s="67"/>
      <c r="I115" s="664"/>
      <c r="J115" s="674" t="s">
        <v>82</v>
      </c>
      <c r="K115" s="676" t="s">
        <v>83</v>
      </c>
      <c r="L115" s="676" t="s">
        <v>84</v>
      </c>
      <c r="M115" s="675" t="s">
        <v>127</v>
      </c>
    </row>
    <row r="116" spans="1:13" ht="22.5" x14ac:dyDescent="0.25">
      <c r="A116" s="13"/>
      <c r="B116" s="911" t="s">
        <v>49</v>
      </c>
      <c r="C116" s="912"/>
      <c r="D116" s="912"/>
      <c r="E116" s="912"/>
      <c r="F116" s="912"/>
      <c r="G116" s="912"/>
      <c r="H116" s="912"/>
      <c r="I116" s="912"/>
      <c r="J116" s="674" t="s">
        <v>373</v>
      </c>
      <c r="K116" s="655"/>
      <c r="L116" s="655"/>
      <c r="M116" s="675" t="s">
        <v>127</v>
      </c>
    </row>
    <row r="117" spans="1:13" ht="22.5" x14ac:dyDescent="0.25">
      <c r="A117" s="13"/>
      <c r="B117" s="73" t="s">
        <v>171</v>
      </c>
      <c r="C117" s="20" t="s">
        <v>47</v>
      </c>
      <c r="D117" s="66">
        <v>0</v>
      </c>
      <c r="E117" s="66">
        <v>0</v>
      </c>
      <c r="F117" s="58">
        <f>D117*E117</f>
        <v>0</v>
      </c>
      <c r="G117" s="124"/>
      <c r="H117" s="68"/>
      <c r="I117" s="664"/>
      <c r="J117" s="674" t="s">
        <v>93</v>
      </c>
      <c r="K117" s="676" t="s">
        <v>83</v>
      </c>
      <c r="L117" s="676" t="s">
        <v>84</v>
      </c>
      <c r="M117" s="675" t="s">
        <v>127</v>
      </c>
    </row>
    <row r="118" spans="1:13" ht="22.5" x14ac:dyDescent="0.25">
      <c r="A118" s="13"/>
      <c r="B118" s="73" t="s">
        <v>48</v>
      </c>
      <c r="C118" s="20" t="s">
        <v>47</v>
      </c>
      <c r="D118" s="56">
        <v>0</v>
      </c>
      <c r="E118" s="56">
        <v>0</v>
      </c>
      <c r="F118" s="58">
        <f>D118*E118</f>
        <v>0</v>
      </c>
      <c r="G118" s="124"/>
      <c r="H118" s="67"/>
      <c r="I118" s="664"/>
      <c r="J118" s="674" t="s">
        <v>82</v>
      </c>
      <c r="K118" s="676" t="s">
        <v>83</v>
      </c>
      <c r="L118" s="676" t="s">
        <v>84</v>
      </c>
      <c r="M118" s="675" t="s">
        <v>127</v>
      </c>
    </row>
    <row r="119" spans="1:13" ht="22.5" x14ac:dyDescent="0.25">
      <c r="A119" s="13"/>
      <c r="B119" s="878" t="s">
        <v>136</v>
      </c>
      <c r="C119" s="879"/>
      <c r="D119" s="879"/>
      <c r="E119" s="879"/>
      <c r="F119" s="281">
        <f>SUM(F113:F118)</f>
        <v>0</v>
      </c>
      <c r="G119" s="909"/>
      <c r="H119" s="910"/>
      <c r="I119" s="910"/>
      <c r="J119" s="674" t="s">
        <v>373</v>
      </c>
      <c r="K119" s="655"/>
      <c r="L119" s="655"/>
      <c r="M119" s="675" t="s">
        <v>127</v>
      </c>
    </row>
    <row r="120" spans="1:13" ht="22.5" x14ac:dyDescent="0.25">
      <c r="A120" s="13"/>
      <c r="B120" s="908" t="s">
        <v>305</v>
      </c>
      <c r="C120" s="898"/>
      <c r="D120" s="898"/>
      <c r="E120" s="898"/>
      <c r="F120" s="898"/>
      <c r="G120" s="898"/>
      <c r="H120" s="898"/>
      <c r="I120" s="898"/>
      <c r="J120" s="674" t="s">
        <v>373</v>
      </c>
      <c r="K120" s="655"/>
      <c r="L120" s="655"/>
      <c r="M120" s="675" t="s">
        <v>127</v>
      </c>
    </row>
    <row r="121" spans="1:13" ht="22.5" x14ac:dyDescent="0.25">
      <c r="A121" s="13"/>
      <c r="B121" s="122" t="s">
        <v>307</v>
      </c>
      <c r="C121" s="20" t="s">
        <v>217</v>
      </c>
      <c r="D121" s="56">
        <v>0</v>
      </c>
      <c r="E121" s="56">
        <v>0</v>
      </c>
      <c r="F121" s="58">
        <f>D121*E121</f>
        <v>0</v>
      </c>
      <c r="G121" s="124"/>
      <c r="H121" s="67"/>
      <c r="I121" s="664"/>
      <c r="J121" s="674" t="s">
        <v>93</v>
      </c>
      <c r="K121" s="676" t="s">
        <v>83</v>
      </c>
      <c r="L121" s="676" t="s">
        <v>84</v>
      </c>
      <c r="M121" s="675" t="s">
        <v>127</v>
      </c>
    </row>
    <row r="122" spans="1:13" ht="22.5" x14ac:dyDescent="0.25">
      <c r="A122" s="13"/>
      <c r="B122" s="878" t="s">
        <v>304</v>
      </c>
      <c r="C122" s="879"/>
      <c r="D122" s="879"/>
      <c r="E122" s="879"/>
      <c r="F122" s="281">
        <f>SUM(F120:F121)</f>
        <v>0</v>
      </c>
      <c r="G122" s="909"/>
      <c r="H122" s="910"/>
      <c r="I122" s="910"/>
      <c r="J122" s="674" t="s">
        <v>373</v>
      </c>
      <c r="K122" s="655"/>
      <c r="L122" s="655"/>
      <c r="M122" s="675" t="s">
        <v>127</v>
      </c>
    </row>
    <row r="123" spans="1:13" ht="22.5" hidden="1" x14ac:dyDescent="0.25">
      <c r="A123" s="13"/>
      <c r="B123" s="908" t="s">
        <v>187</v>
      </c>
      <c r="C123" s="898"/>
      <c r="D123" s="898"/>
      <c r="E123" s="898"/>
      <c r="F123" s="898"/>
      <c r="G123" s="898"/>
      <c r="H123" s="898"/>
      <c r="I123" s="898"/>
      <c r="J123" s="674" t="s">
        <v>373</v>
      </c>
      <c r="K123" s="655"/>
      <c r="L123" s="655"/>
      <c r="M123" s="675" t="s">
        <v>126</v>
      </c>
    </row>
    <row r="124" spans="1:13" ht="22.5" hidden="1" x14ac:dyDescent="0.25">
      <c r="A124" s="13"/>
      <c r="B124" s="122" t="s">
        <v>189</v>
      </c>
      <c r="C124" s="20" t="s">
        <v>217</v>
      </c>
      <c r="D124" s="56">
        <v>0</v>
      </c>
      <c r="E124" s="56">
        <v>0</v>
      </c>
      <c r="F124" s="58">
        <f>D124*E124</f>
        <v>0</v>
      </c>
      <c r="G124" s="124"/>
      <c r="H124" s="67"/>
      <c r="I124" s="664"/>
      <c r="J124" s="674" t="s">
        <v>93</v>
      </c>
      <c r="K124" s="676" t="s">
        <v>83</v>
      </c>
      <c r="L124" s="676" t="s">
        <v>84</v>
      </c>
      <c r="M124" s="675" t="s">
        <v>126</v>
      </c>
    </row>
    <row r="125" spans="1:13" ht="22.5" hidden="1" x14ac:dyDescent="0.25">
      <c r="A125" s="13"/>
      <c r="B125" s="878" t="s">
        <v>188</v>
      </c>
      <c r="C125" s="879"/>
      <c r="D125" s="879"/>
      <c r="E125" s="879"/>
      <c r="F125" s="281">
        <f>SUM(F123:F124)</f>
        <v>0</v>
      </c>
      <c r="G125" s="909"/>
      <c r="H125" s="910"/>
      <c r="I125" s="910"/>
      <c r="J125" s="674" t="s">
        <v>373</v>
      </c>
      <c r="K125" s="655"/>
      <c r="L125" s="655"/>
      <c r="M125" s="675" t="s">
        <v>126</v>
      </c>
    </row>
    <row r="126" spans="1:13" ht="22.5" hidden="1" x14ac:dyDescent="0.25">
      <c r="A126" s="13"/>
      <c r="B126" s="908" t="s">
        <v>387</v>
      </c>
      <c r="C126" s="898"/>
      <c r="D126" s="898"/>
      <c r="E126" s="898"/>
      <c r="F126" s="898"/>
      <c r="G126" s="898"/>
      <c r="H126" s="898"/>
      <c r="I126" s="898"/>
      <c r="J126" s="674" t="s">
        <v>373</v>
      </c>
      <c r="K126" s="655"/>
      <c r="L126" s="655"/>
      <c r="M126" s="675" t="s">
        <v>126</v>
      </c>
    </row>
    <row r="127" spans="1:13" ht="22.5" hidden="1" x14ac:dyDescent="0.25">
      <c r="A127" s="13"/>
      <c r="B127" s="122" t="s">
        <v>318</v>
      </c>
      <c r="C127" s="360" t="s">
        <v>114</v>
      </c>
      <c r="D127" s="56">
        <v>0</v>
      </c>
      <c r="E127" s="56">
        <v>0</v>
      </c>
      <c r="F127" s="58">
        <f>D127*E127</f>
        <v>0</v>
      </c>
      <c r="G127" s="124"/>
      <c r="H127" s="67"/>
      <c r="I127" s="664"/>
      <c r="J127" s="674" t="s">
        <v>93</v>
      </c>
      <c r="K127" s="676" t="s">
        <v>83</v>
      </c>
      <c r="L127" s="676" t="s">
        <v>84</v>
      </c>
      <c r="M127" s="675" t="s">
        <v>126</v>
      </c>
    </row>
    <row r="128" spans="1:13" ht="22.5" hidden="1" x14ac:dyDescent="0.25">
      <c r="A128" s="13"/>
      <c r="B128" s="878" t="s">
        <v>319</v>
      </c>
      <c r="C128" s="879"/>
      <c r="D128" s="879"/>
      <c r="E128" s="879"/>
      <c r="F128" s="281">
        <f>SUM(F126:F127)</f>
        <v>0</v>
      </c>
      <c r="G128" s="909"/>
      <c r="H128" s="910"/>
      <c r="I128" s="910"/>
      <c r="J128" s="674" t="s">
        <v>373</v>
      </c>
      <c r="K128" s="655"/>
      <c r="L128" s="655"/>
      <c r="M128" s="675" t="s">
        <v>126</v>
      </c>
    </row>
    <row r="129" spans="1:13" ht="22.5" hidden="1" x14ac:dyDescent="0.25">
      <c r="A129" s="13"/>
      <c r="B129" s="908" t="s">
        <v>388</v>
      </c>
      <c r="C129" s="898"/>
      <c r="D129" s="898"/>
      <c r="E129" s="898"/>
      <c r="F129" s="898"/>
      <c r="G129" s="898"/>
      <c r="H129" s="898"/>
      <c r="I129" s="898"/>
      <c r="J129" s="674" t="s">
        <v>373</v>
      </c>
      <c r="K129" s="655"/>
      <c r="L129" s="655"/>
      <c r="M129" s="675" t="s">
        <v>126</v>
      </c>
    </row>
    <row r="130" spans="1:13" ht="22.5" hidden="1" x14ac:dyDescent="0.25">
      <c r="A130" s="13"/>
      <c r="B130" s="122" t="s">
        <v>346</v>
      </c>
      <c r="C130" s="360" t="s">
        <v>114</v>
      </c>
      <c r="D130" s="56">
        <v>0</v>
      </c>
      <c r="E130" s="56">
        <v>0</v>
      </c>
      <c r="F130" s="58">
        <f>D130*E130</f>
        <v>0</v>
      </c>
      <c r="G130" s="124"/>
      <c r="H130" s="67"/>
      <c r="I130" s="664"/>
      <c r="J130" s="674" t="s">
        <v>93</v>
      </c>
      <c r="K130" s="676" t="s">
        <v>83</v>
      </c>
      <c r="L130" s="676" t="s">
        <v>84</v>
      </c>
      <c r="M130" s="675" t="s">
        <v>126</v>
      </c>
    </row>
    <row r="131" spans="1:13" ht="22.5" hidden="1" x14ac:dyDescent="0.25">
      <c r="A131" s="13"/>
      <c r="B131" s="878" t="s">
        <v>347</v>
      </c>
      <c r="C131" s="879"/>
      <c r="D131" s="879"/>
      <c r="E131" s="879"/>
      <c r="F131" s="281">
        <f>SUM(F129:F130)</f>
        <v>0</v>
      </c>
      <c r="G131" s="909"/>
      <c r="H131" s="910"/>
      <c r="I131" s="910"/>
      <c r="J131" s="674" t="s">
        <v>373</v>
      </c>
      <c r="K131" s="655"/>
      <c r="L131" s="655"/>
      <c r="M131" s="675" t="s">
        <v>126</v>
      </c>
    </row>
    <row r="132" spans="1:13" ht="22.5" x14ac:dyDescent="0.25">
      <c r="A132" s="13"/>
      <c r="B132" s="878" t="s">
        <v>302</v>
      </c>
      <c r="C132" s="879"/>
      <c r="D132" s="879"/>
      <c r="E132" s="879"/>
      <c r="F132" s="281">
        <f>F119+F112+F122+F125+F128+F131</f>
        <v>0</v>
      </c>
      <c r="G132" s="909"/>
      <c r="H132" s="910"/>
      <c r="I132" s="910"/>
      <c r="J132" s="674" t="s">
        <v>373</v>
      </c>
      <c r="K132" s="655"/>
      <c r="L132" s="655"/>
      <c r="M132" s="675"/>
    </row>
    <row r="133" spans="1:13" ht="22.5" x14ac:dyDescent="0.25">
      <c r="A133" s="132" t="s">
        <v>404</v>
      </c>
      <c r="B133" s="719" t="str">
        <f>IDX_WP_Name_5</f>
        <v>EVALUATION</v>
      </c>
      <c r="C133" s="719"/>
      <c r="D133" s="719"/>
      <c r="E133" s="719"/>
      <c r="F133" s="719"/>
      <c r="G133" s="719"/>
      <c r="H133" s="719"/>
      <c r="I133" s="719"/>
      <c r="J133" s="674" t="s">
        <v>373</v>
      </c>
      <c r="K133" s="655"/>
      <c r="L133" s="655"/>
      <c r="M133" s="675"/>
    </row>
    <row r="134" spans="1:13" ht="22.5" x14ac:dyDescent="0.25">
      <c r="A134" s="14"/>
      <c r="B134" s="908" t="s">
        <v>51</v>
      </c>
      <c r="C134" s="898"/>
      <c r="D134" s="898"/>
      <c r="E134" s="11"/>
      <c r="F134" s="11"/>
      <c r="G134" s="11"/>
      <c r="H134" s="11"/>
      <c r="I134" s="11"/>
      <c r="J134" s="674" t="s">
        <v>373</v>
      </c>
      <c r="K134" s="655"/>
      <c r="L134" s="655"/>
      <c r="M134" s="675" t="s">
        <v>127</v>
      </c>
    </row>
    <row r="135" spans="1:13" ht="22.5" x14ac:dyDescent="0.25">
      <c r="A135" s="13"/>
      <c r="B135" s="64" t="s">
        <v>86</v>
      </c>
      <c r="C135" s="20" t="s">
        <v>47</v>
      </c>
      <c r="D135" s="724">
        <v>0</v>
      </c>
      <c r="E135" s="724">
        <v>0</v>
      </c>
      <c r="F135" s="58">
        <f>E135*D135</f>
        <v>0</v>
      </c>
      <c r="G135" s="124"/>
      <c r="H135" s="725"/>
      <c r="I135" s="726"/>
      <c r="J135" s="674" t="s">
        <v>93</v>
      </c>
      <c r="K135" s="676" t="s">
        <v>83</v>
      </c>
      <c r="L135" s="676" t="s">
        <v>84</v>
      </c>
      <c r="M135" s="675" t="s">
        <v>127</v>
      </c>
    </row>
    <row r="136" spans="1:13" ht="22.5" x14ac:dyDescent="0.25">
      <c r="A136" s="13"/>
      <c r="B136" s="64" t="s">
        <v>56</v>
      </c>
      <c r="C136" s="20" t="s">
        <v>47</v>
      </c>
      <c r="D136" s="724">
        <v>0</v>
      </c>
      <c r="E136" s="724">
        <v>0</v>
      </c>
      <c r="F136" s="58">
        <f>E136*D136</f>
        <v>0</v>
      </c>
      <c r="G136" s="124"/>
      <c r="H136" s="725"/>
      <c r="I136" s="727"/>
      <c r="J136" s="674" t="s">
        <v>82</v>
      </c>
      <c r="K136" s="676" t="s">
        <v>83</v>
      </c>
      <c r="L136" s="676" t="s">
        <v>84</v>
      </c>
      <c r="M136" s="675" t="s">
        <v>127</v>
      </c>
    </row>
    <row r="137" spans="1:13" ht="22.5" x14ac:dyDescent="0.25">
      <c r="A137" s="13"/>
      <c r="B137" s="911" t="s">
        <v>49</v>
      </c>
      <c r="C137" s="912"/>
      <c r="D137" s="912"/>
      <c r="E137" s="912"/>
      <c r="F137" s="912"/>
      <c r="G137" s="912"/>
      <c r="H137" s="912"/>
      <c r="I137" s="912"/>
      <c r="J137" s="674" t="s">
        <v>373</v>
      </c>
      <c r="K137" s="655"/>
      <c r="L137" s="655"/>
      <c r="M137" s="675" t="s">
        <v>127</v>
      </c>
    </row>
    <row r="138" spans="1:13" ht="22.5" x14ac:dyDescent="0.25">
      <c r="A138" s="13"/>
      <c r="B138" s="73" t="s">
        <v>171</v>
      </c>
      <c r="C138" s="20" t="s">
        <v>47</v>
      </c>
      <c r="D138" s="66">
        <v>0</v>
      </c>
      <c r="E138" s="66">
        <v>0</v>
      </c>
      <c r="F138" s="58">
        <f>E138*D138</f>
        <v>0</v>
      </c>
      <c r="G138" s="124"/>
      <c r="H138" s="68"/>
      <c r="I138" s="664"/>
      <c r="J138" s="674" t="s">
        <v>93</v>
      </c>
      <c r="K138" s="676" t="s">
        <v>83</v>
      </c>
      <c r="L138" s="676" t="s">
        <v>84</v>
      </c>
      <c r="M138" s="675" t="s">
        <v>127</v>
      </c>
    </row>
    <row r="139" spans="1:13" ht="22.5" x14ac:dyDescent="0.25">
      <c r="A139" s="13"/>
      <c r="B139" s="73" t="s">
        <v>48</v>
      </c>
      <c r="C139" s="20" t="s">
        <v>47</v>
      </c>
      <c r="D139" s="56">
        <v>0</v>
      </c>
      <c r="E139" s="56">
        <v>0</v>
      </c>
      <c r="F139" s="58">
        <f>E139*D139</f>
        <v>0</v>
      </c>
      <c r="G139" s="124"/>
      <c r="H139" s="67"/>
      <c r="I139" s="664"/>
      <c r="J139" s="674" t="s">
        <v>82</v>
      </c>
      <c r="K139" s="676" t="s">
        <v>83</v>
      </c>
      <c r="L139" s="676" t="s">
        <v>84</v>
      </c>
      <c r="M139" s="675" t="s">
        <v>127</v>
      </c>
    </row>
    <row r="140" spans="1:13" ht="22.5" x14ac:dyDescent="0.25">
      <c r="A140" s="13"/>
      <c r="B140" s="878" t="s">
        <v>46</v>
      </c>
      <c r="C140" s="879"/>
      <c r="D140" s="879"/>
      <c r="E140" s="879"/>
      <c r="F140" s="281">
        <f>SUM(F134:F139)</f>
        <v>0</v>
      </c>
      <c r="G140" s="909"/>
      <c r="H140" s="910"/>
      <c r="I140" s="910"/>
      <c r="J140" s="674" t="s">
        <v>373</v>
      </c>
      <c r="K140" s="655"/>
      <c r="L140" s="655"/>
      <c r="M140" s="675" t="s">
        <v>127</v>
      </c>
    </row>
    <row r="141" spans="1:13" ht="22.5" x14ac:dyDescent="0.25">
      <c r="A141" s="13"/>
      <c r="B141" s="908" t="s">
        <v>303</v>
      </c>
      <c r="C141" s="898"/>
      <c r="D141" s="898"/>
      <c r="E141" s="898"/>
      <c r="F141" s="898"/>
      <c r="G141" s="11"/>
      <c r="H141" s="11"/>
      <c r="I141" s="11"/>
      <c r="J141" s="674" t="s">
        <v>373</v>
      </c>
      <c r="K141" s="655"/>
      <c r="L141" s="655"/>
      <c r="M141" s="675" t="s">
        <v>127</v>
      </c>
    </row>
    <row r="142" spans="1:13" ht="22.5" x14ac:dyDescent="0.25">
      <c r="A142" s="13"/>
      <c r="B142" s="64" t="s">
        <v>50</v>
      </c>
      <c r="C142" s="20" t="s">
        <v>47</v>
      </c>
      <c r="D142" s="56">
        <v>0</v>
      </c>
      <c r="E142" s="56">
        <v>0</v>
      </c>
      <c r="F142" s="58">
        <f>D142*E142</f>
        <v>0</v>
      </c>
      <c r="G142" s="124"/>
      <c r="H142" s="67"/>
      <c r="I142" s="664"/>
      <c r="J142" s="674" t="s">
        <v>93</v>
      </c>
      <c r="K142" s="676" t="s">
        <v>83</v>
      </c>
      <c r="L142" s="676" t="s">
        <v>84</v>
      </c>
      <c r="M142" s="675" t="s">
        <v>127</v>
      </c>
    </row>
    <row r="143" spans="1:13" ht="22.5" x14ac:dyDescent="0.25">
      <c r="A143" s="13"/>
      <c r="B143" s="64" t="s">
        <v>50</v>
      </c>
      <c r="C143" s="20" t="s">
        <v>47</v>
      </c>
      <c r="D143" s="56">
        <v>0</v>
      </c>
      <c r="E143" s="56">
        <v>0</v>
      </c>
      <c r="F143" s="58">
        <f>D143*E143</f>
        <v>0</v>
      </c>
      <c r="G143" s="124"/>
      <c r="H143" s="67"/>
      <c r="I143" s="664"/>
      <c r="J143" s="674" t="s">
        <v>82</v>
      </c>
      <c r="K143" s="676" t="s">
        <v>83</v>
      </c>
      <c r="L143" s="676" t="s">
        <v>84</v>
      </c>
      <c r="M143" s="675" t="s">
        <v>127</v>
      </c>
    </row>
    <row r="144" spans="1:13" ht="22.5" x14ac:dyDescent="0.25">
      <c r="A144" s="13"/>
      <c r="B144" s="911" t="s">
        <v>49</v>
      </c>
      <c r="C144" s="912"/>
      <c r="D144" s="912"/>
      <c r="E144" s="912"/>
      <c r="F144" s="912"/>
      <c r="G144" s="912"/>
      <c r="H144" s="912"/>
      <c r="I144" s="912"/>
      <c r="J144" s="674" t="s">
        <v>373</v>
      </c>
      <c r="K144" s="655"/>
      <c r="L144" s="655"/>
      <c r="M144" s="675" t="s">
        <v>127</v>
      </c>
    </row>
    <row r="145" spans="1:13" ht="22.5" x14ac:dyDescent="0.25">
      <c r="A145" s="13"/>
      <c r="B145" s="73" t="s">
        <v>171</v>
      </c>
      <c r="C145" s="20" t="s">
        <v>47</v>
      </c>
      <c r="D145" s="66">
        <v>0</v>
      </c>
      <c r="E145" s="66">
        <v>0</v>
      </c>
      <c r="F145" s="58">
        <f>D145*E145</f>
        <v>0</v>
      </c>
      <c r="G145" s="124"/>
      <c r="H145" s="68"/>
      <c r="I145" s="664"/>
      <c r="J145" s="674" t="s">
        <v>93</v>
      </c>
      <c r="K145" s="676" t="s">
        <v>83</v>
      </c>
      <c r="L145" s="676" t="s">
        <v>84</v>
      </c>
      <c r="M145" s="675" t="s">
        <v>127</v>
      </c>
    </row>
    <row r="146" spans="1:13" ht="22.5" x14ac:dyDescent="0.25">
      <c r="A146" s="13"/>
      <c r="B146" s="73" t="s">
        <v>48</v>
      </c>
      <c r="C146" s="20" t="s">
        <v>47</v>
      </c>
      <c r="D146" s="56">
        <v>0</v>
      </c>
      <c r="E146" s="56">
        <v>0</v>
      </c>
      <c r="F146" s="58">
        <f>D146*E146</f>
        <v>0</v>
      </c>
      <c r="G146" s="124"/>
      <c r="H146" s="67"/>
      <c r="I146" s="664"/>
      <c r="J146" s="674" t="s">
        <v>82</v>
      </c>
      <c r="K146" s="676" t="s">
        <v>83</v>
      </c>
      <c r="L146" s="676" t="s">
        <v>84</v>
      </c>
      <c r="M146" s="675" t="s">
        <v>127</v>
      </c>
    </row>
    <row r="147" spans="1:13" ht="22.5" x14ac:dyDescent="0.25">
      <c r="A147" s="13"/>
      <c r="B147" s="878" t="s">
        <v>136</v>
      </c>
      <c r="C147" s="879"/>
      <c r="D147" s="879"/>
      <c r="E147" s="879"/>
      <c r="F147" s="281">
        <f>SUM(F141:F146)</f>
        <v>0</v>
      </c>
      <c r="G147" s="909"/>
      <c r="H147" s="910"/>
      <c r="I147" s="910"/>
      <c r="J147" s="674" t="s">
        <v>373</v>
      </c>
      <c r="K147" s="655"/>
      <c r="L147" s="655"/>
      <c r="M147" s="675" t="s">
        <v>127</v>
      </c>
    </row>
    <row r="148" spans="1:13" ht="22.5" x14ac:dyDescent="0.25">
      <c r="A148" s="13"/>
      <c r="B148" s="908" t="s">
        <v>305</v>
      </c>
      <c r="C148" s="898"/>
      <c r="D148" s="898"/>
      <c r="E148" s="898"/>
      <c r="F148" s="898"/>
      <c r="G148" s="898"/>
      <c r="H148" s="898"/>
      <c r="I148" s="898"/>
      <c r="J148" s="674" t="s">
        <v>373</v>
      </c>
      <c r="K148" s="655"/>
      <c r="L148" s="655"/>
      <c r="M148" s="675" t="s">
        <v>127</v>
      </c>
    </row>
    <row r="149" spans="1:13" ht="22.5" x14ac:dyDescent="0.25">
      <c r="A149" s="13"/>
      <c r="B149" s="122" t="s">
        <v>307</v>
      </c>
      <c r="C149" s="20" t="s">
        <v>217</v>
      </c>
      <c r="D149" s="56">
        <v>0</v>
      </c>
      <c r="E149" s="56">
        <v>0</v>
      </c>
      <c r="F149" s="58">
        <f>D149*E149</f>
        <v>0</v>
      </c>
      <c r="G149" s="124"/>
      <c r="H149" s="67"/>
      <c r="I149" s="664"/>
      <c r="J149" s="674" t="s">
        <v>93</v>
      </c>
      <c r="K149" s="676" t="s">
        <v>83</v>
      </c>
      <c r="L149" s="676" t="s">
        <v>84</v>
      </c>
      <c r="M149" s="675" t="s">
        <v>127</v>
      </c>
    </row>
    <row r="150" spans="1:13" ht="22.5" x14ac:dyDescent="0.25">
      <c r="A150" s="13"/>
      <c r="B150" s="878" t="s">
        <v>304</v>
      </c>
      <c r="C150" s="879"/>
      <c r="D150" s="879"/>
      <c r="E150" s="879"/>
      <c r="F150" s="281">
        <f>SUM(F148:F149)</f>
        <v>0</v>
      </c>
      <c r="G150" s="909"/>
      <c r="H150" s="910"/>
      <c r="I150" s="910"/>
      <c r="J150" s="674" t="s">
        <v>373</v>
      </c>
      <c r="K150" s="655"/>
      <c r="L150" s="655"/>
      <c r="M150" s="675" t="s">
        <v>127</v>
      </c>
    </row>
    <row r="151" spans="1:13" ht="22.5" hidden="1" x14ac:dyDescent="0.25">
      <c r="A151" s="13"/>
      <c r="B151" s="908" t="s">
        <v>187</v>
      </c>
      <c r="C151" s="898"/>
      <c r="D151" s="898"/>
      <c r="E151" s="898"/>
      <c r="F151" s="898"/>
      <c r="G151" s="898"/>
      <c r="H151" s="898"/>
      <c r="I151" s="898"/>
      <c r="J151" s="674" t="s">
        <v>373</v>
      </c>
      <c r="K151" s="655"/>
      <c r="L151" s="655"/>
      <c r="M151" s="675" t="s">
        <v>126</v>
      </c>
    </row>
    <row r="152" spans="1:13" ht="22.5" hidden="1" x14ac:dyDescent="0.25">
      <c r="A152" s="13"/>
      <c r="B152" s="122" t="s">
        <v>189</v>
      </c>
      <c r="C152" s="20" t="s">
        <v>217</v>
      </c>
      <c r="D152" s="56">
        <v>0</v>
      </c>
      <c r="E152" s="56">
        <v>0</v>
      </c>
      <c r="F152" s="58">
        <f>D152*E152</f>
        <v>0</v>
      </c>
      <c r="G152" s="124"/>
      <c r="H152" s="67"/>
      <c r="I152" s="664"/>
      <c r="J152" s="674" t="s">
        <v>93</v>
      </c>
      <c r="K152" s="676" t="s">
        <v>83</v>
      </c>
      <c r="L152" s="676" t="s">
        <v>84</v>
      </c>
      <c r="M152" s="675" t="s">
        <v>126</v>
      </c>
    </row>
    <row r="153" spans="1:13" ht="22.5" hidden="1" x14ac:dyDescent="0.25">
      <c r="A153" s="13"/>
      <c r="B153" s="878" t="s">
        <v>188</v>
      </c>
      <c r="C153" s="879"/>
      <c r="D153" s="879"/>
      <c r="E153" s="879"/>
      <c r="F153" s="281">
        <f>SUM(F151:F152)</f>
        <v>0</v>
      </c>
      <c r="G153" s="909"/>
      <c r="H153" s="910"/>
      <c r="I153" s="910"/>
      <c r="J153" s="674" t="s">
        <v>373</v>
      </c>
      <c r="K153" s="655"/>
      <c r="L153" s="655"/>
      <c r="M153" s="675" t="s">
        <v>126</v>
      </c>
    </row>
    <row r="154" spans="1:13" ht="22.5" hidden="1" x14ac:dyDescent="0.25">
      <c r="A154" s="13"/>
      <c r="B154" s="908" t="s">
        <v>387</v>
      </c>
      <c r="C154" s="898"/>
      <c r="D154" s="898"/>
      <c r="E154" s="898"/>
      <c r="F154" s="898"/>
      <c r="G154" s="898"/>
      <c r="H154" s="898"/>
      <c r="I154" s="898"/>
      <c r="J154" s="674" t="s">
        <v>373</v>
      </c>
      <c r="K154" s="655"/>
      <c r="L154" s="655"/>
      <c r="M154" s="675" t="s">
        <v>126</v>
      </c>
    </row>
    <row r="155" spans="1:13" ht="22.5" hidden="1" x14ac:dyDescent="0.25">
      <c r="A155" s="13"/>
      <c r="B155" s="122" t="s">
        <v>318</v>
      </c>
      <c r="C155" s="360" t="s">
        <v>114</v>
      </c>
      <c r="D155" s="56">
        <v>0</v>
      </c>
      <c r="E155" s="56">
        <v>0</v>
      </c>
      <c r="F155" s="58">
        <f>D155*E155</f>
        <v>0</v>
      </c>
      <c r="G155" s="124"/>
      <c r="H155" s="67"/>
      <c r="I155" s="664"/>
      <c r="J155" s="674" t="s">
        <v>93</v>
      </c>
      <c r="K155" s="676" t="s">
        <v>83</v>
      </c>
      <c r="L155" s="676" t="s">
        <v>84</v>
      </c>
      <c r="M155" s="675" t="s">
        <v>126</v>
      </c>
    </row>
    <row r="156" spans="1:13" ht="22.5" hidden="1" x14ac:dyDescent="0.25">
      <c r="A156" s="13"/>
      <c r="B156" s="878" t="s">
        <v>319</v>
      </c>
      <c r="C156" s="879"/>
      <c r="D156" s="879"/>
      <c r="E156" s="879"/>
      <c r="F156" s="281">
        <f>SUM(F154:F155)</f>
        <v>0</v>
      </c>
      <c r="G156" s="909"/>
      <c r="H156" s="910"/>
      <c r="I156" s="910"/>
      <c r="J156" s="674" t="s">
        <v>373</v>
      </c>
      <c r="K156" s="655"/>
      <c r="L156" s="655"/>
      <c r="M156" s="675" t="s">
        <v>126</v>
      </c>
    </row>
    <row r="157" spans="1:13" ht="22.5" hidden="1" x14ac:dyDescent="0.25">
      <c r="A157" s="13"/>
      <c r="B157" s="908" t="s">
        <v>388</v>
      </c>
      <c r="C157" s="898"/>
      <c r="D157" s="898"/>
      <c r="E157" s="898"/>
      <c r="F157" s="898"/>
      <c r="G157" s="898"/>
      <c r="H157" s="898"/>
      <c r="I157" s="898"/>
      <c r="J157" s="674" t="s">
        <v>373</v>
      </c>
      <c r="K157" s="655"/>
      <c r="L157" s="655"/>
      <c r="M157" s="675" t="s">
        <v>126</v>
      </c>
    </row>
    <row r="158" spans="1:13" ht="22.5" hidden="1" x14ac:dyDescent="0.25">
      <c r="A158" s="13"/>
      <c r="B158" s="122" t="s">
        <v>346</v>
      </c>
      <c r="C158" s="360" t="s">
        <v>114</v>
      </c>
      <c r="D158" s="56">
        <v>0</v>
      </c>
      <c r="E158" s="56">
        <v>0</v>
      </c>
      <c r="F158" s="58">
        <f>D158*E158</f>
        <v>0</v>
      </c>
      <c r="G158" s="124"/>
      <c r="H158" s="67"/>
      <c r="I158" s="664"/>
      <c r="J158" s="674" t="s">
        <v>93</v>
      </c>
      <c r="K158" s="676" t="s">
        <v>83</v>
      </c>
      <c r="L158" s="676" t="s">
        <v>84</v>
      </c>
      <c r="M158" s="675" t="s">
        <v>126</v>
      </c>
    </row>
    <row r="159" spans="1:13" ht="22.5" hidden="1" x14ac:dyDescent="0.25">
      <c r="A159" s="13"/>
      <c r="B159" s="878" t="s">
        <v>347</v>
      </c>
      <c r="C159" s="879"/>
      <c r="D159" s="879"/>
      <c r="E159" s="879"/>
      <c r="F159" s="281">
        <f>SUM(F157:F158)</f>
        <v>0</v>
      </c>
      <c r="G159" s="909"/>
      <c r="H159" s="910"/>
      <c r="I159" s="910"/>
      <c r="J159" s="674" t="s">
        <v>373</v>
      </c>
      <c r="K159" s="655"/>
      <c r="L159" s="655"/>
      <c r="M159" s="675" t="s">
        <v>126</v>
      </c>
    </row>
    <row r="160" spans="1:13" ht="22.5" x14ac:dyDescent="0.25">
      <c r="A160" s="13"/>
      <c r="B160" s="878" t="s">
        <v>302</v>
      </c>
      <c r="C160" s="879"/>
      <c r="D160" s="879"/>
      <c r="E160" s="879"/>
      <c r="F160" s="281">
        <f>F147+F140+F150+F153+F156+F159</f>
        <v>0</v>
      </c>
      <c r="G160" s="909"/>
      <c r="H160" s="910"/>
      <c r="I160" s="910"/>
      <c r="J160" s="674" t="s">
        <v>373</v>
      </c>
      <c r="K160" s="655"/>
      <c r="L160" s="655"/>
      <c r="M160" s="675"/>
    </row>
    <row r="161" spans="1:13" ht="22.5" x14ac:dyDescent="0.25">
      <c r="A161" s="132" t="s">
        <v>408</v>
      </c>
      <c r="B161" s="719" t="str">
        <f>IDX_WP_Name_6</f>
        <v>WAY FORWARD WORKSHOPS AND SEMINARS</v>
      </c>
      <c r="C161" s="719"/>
      <c r="D161" s="719"/>
      <c r="E161" s="719"/>
      <c r="F161" s="719"/>
      <c r="G161" s="719"/>
      <c r="H161" s="719"/>
      <c r="I161" s="719"/>
      <c r="J161" s="674" t="s">
        <v>373</v>
      </c>
      <c r="K161" s="655"/>
      <c r="L161" s="655"/>
      <c r="M161" s="675"/>
    </row>
    <row r="162" spans="1:13" ht="22.5" x14ac:dyDescent="0.25">
      <c r="A162" s="14"/>
      <c r="B162" s="908" t="s">
        <v>51</v>
      </c>
      <c r="C162" s="898"/>
      <c r="D162" s="898"/>
      <c r="E162" s="11"/>
      <c r="F162" s="11"/>
      <c r="G162" s="11"/>
      <c r="H162" s="11"/>
      <c r="I162" s="11"/>
      <c r="J162" s="674" t="s">
        <v>373</v>
      </c>
      <c r="K162" s="655"/>
      <c r="L162" s="655"/>
      <c r="M162" s="675" t="s">
        <v>127</v>
      </c>
    </row>
    <row r="163" spans="1:13" ht="22.5" x14ac:dyDescent="0.25">
      <c r="A163" s="13"/>
      <c r="B163" s="64" t="s">
        <v>50</v>
      </c>
      <c r="C163" s="20" t="s">
        <v>47</v>
      </c>
      <c r="D163" s="56">
        <v>0</v>
      </c>
      <c r="E163" s="56">
        <v>0</v>
      </c>
      <c r="F163" s="58">
        <f>E163*D163</f>
        <v>0</v>
      </c>
      <c r="G163" s="124"/>
      <c r="H163" s="67"/>
      <c r="I163" s="662"/>
      <c r="J163" s="674" t="s">
        <v>93</v>
      </c>
      <c r="K163" s="676" t="s">
        <v>83</v>
      </c>
      <c r="L163" s="676" t="s">
        <v>84</v>
      </c>
      <c r="M163" s="675" t="s">
        <v>127</v>
      </c>
    </row>
    <row r="164" spans="1:13" ht="22.5" x14ac:dyDescent="0.25">
      <c r="A164" s="13"/>
      <c r="B164" s="64" t="s">
        <v>50</v>
      </c>
      <c r="C164" s="20" t="s">
        <v>47</v>
      </c>
      <c r="D164" s="56">
        <v>0</v>
      </c>
      <c r="E164" s="56">
        <v>0</v>
      </c>
      <c r="F164" s="58">
        <f>E164*D164</f>
        <v>0</v>
      </c>
      <c r="G164" s="124"/>
      <c r="H164" s="67"/>
      <c r="I164" s="663"/>
      <c r="J164" s="674" t="s">
        <v>82</v>
      </c>
      <c r="K164" s="676" t="s">
        <v>83</v>
      </c>
      <c r="L164" s="676" t="s">
        <v>84</v>
      </c>
      <c r="M164" s="675" t="s">
        <v>127</v>
      </c>
    </row>
    <row r="165" spans="1:13" ht="22.5" x14ac:dyDescent="0.25">
      <c r="A165" s="13"/>
      <c r="B165" s="911" t="s">
        <v>49</v>
      </c>
      <c r="C165" s="912"/>
      <c r="D165" s="912"/>
      <c r="E165" s="912"/>
      <c r="F165" s="912"/>
      <c r="G165" s="912"/>
      <c r="H165" s="912"/>
      <c r="I165" s="912"/>
      <c r="J165" s="674" t="s">
        <v>373</v>
      </c>
      <c r="K165" s="655"/>
      <c r="L165" s="655"/>
      <c r="M165" s="675" t="s">
        <v>127</v>
      </c>
    </row>
    <row r="166" spans="1:13" ht="22.5" x14ac:dyDescent="0.25">
      <c r="A166" s="13"/>
      <c r="B166" s="73" t="s">
        <v>171</v>
      </c>
      <c r="C166" s="20" t="s">
        <v>47</v>
      </c>
      <c r="D166" s="66">
        <v>0</v>
      </c>
      <c r="E166" s="66">
        <v>0</v>
      </c>
      <c r="F166" s="58">
        <f>E166*D166</f>
        <v>0</v>
      </c>
      <c r="G166" s="124"/>
      <c r="H166" s="68"/>
      <c r="I166" s="664"/>
      <c r="J166" s="674" t="s">
        <v>93</v>
      </c>
      <c r="K166" s="676" t="s">
        <v>83</v>
      </c>
      <c r="L166" s="676" t="s">
        <v>84</v>
      </c>
      <c r="M166" s="675" t="s">
        <v>127</v>
      </c>
    </row>
    <row r="167" spans="1:13" ht="22.5" x14ac:dyDescent="0.25">
      <c r="A167" s="13"/>
      <c r="B167" s="73" t="s">
        <v>48</v>
      </c>
      <c r="C167" s="20" t="s">
        <v>47</v>
      </c>
      <c r="D167" s="56">
        <v>0</v>
      </c>
      <c r="E167" s="56">
        <v>0</v>
      </c>
      <c r="F167" s="58">
        <f>E167*D167</f>
        <v>0</v>
      </c>
      <c r="G167" s="124"/>
      <c r="H167" s="67"/>
      <c r="I167" s="664"/>
      <c r="J167" s="674" t="s">
        <v>82</v>
      </c>
      <c r="K167" s="676" t="s">
        <v>83</v>
      </c>
      <c r="L167" s="676" t="s">
        <v>84</v>
      </c>
      <c r="M167" s="675" t="s">
        <v>127</v>
      </c>
    </row>
    <row r="168" spans="1:13" ht="22.5" x14ac:dyDescent="0.25">
      <c r="A168" s="13"/>
      <c r="B168" s="878" t="s">
        <v>46</v>
      </c>
      <c r="C168" s="879"/>
      <c r="D168" s="879"/>
      <c r="E168" s="879"/>
      <c r="F168" s="281">
        <f>SUM(F162:F167)</f>
        <v>0</v>
      </c>
      <c r="G168" s="909"/>
      <c r="H168" s="910"/>
      <c r="I168" s="910"/>
      <c r="J168" s="674" t="s">
        <v>373</v>
      </c>
      <c r="K168" s="655"/>
      <c r="L168" s="655"/>
      <c r="M168" s="675" t="s">
        <v>127</v>
      </c>
    </row>
    <row r="169" spans="1:13" ht="22.5" x14ac:dyDescent="0.25">
      <c r="A169" s="13"/>
      <c r="B169" s="908" t="s">
        <v>303</v>
      </c>
      <c r="C169" s="898"/>
      <c r="D169" s="898"/>
      <c r="E169" s="898"/>
      <c r="F169" s="898"/>
      <c r="G169" s="11"/>
      <c r="H169" s="11"/>
      <c r="I169" s="11"/>
      <c r="J169" s="674" t="s">
        <v>373</v>
      </c>
      <c r="K169" s="655"/>
      <c r="L169" s="655"/>
      <c r="M169" s="675" t="s">
        <v>127</v>
      </c>
    </row>
    <row r="170" spans="1:13" ht="22.5" x14ac:dyDescent="0.25">
      <c r="A170" s="13"/>
      <c r="B170" s="64" t="s">
        <v>50</v>
      </c>
      <c r="C170" s="20" t="s">
        <v>47</v>
      </c>
      <c r="D170" s="56">
        <v>0</v>
      </c>
      <c r="E170" s="56">
        <v>0</v>
      </c>
      <c r="F170" s="58">
        <f>D170*E170</f>
        <v>0</v>
      </c>
      <c r="G170" s="124"/>
      <c r="H170" s="67"/>
      <c r="I170" s="664"/>
      <c r="J170" s="674" t="s">
        <v>93</v>
      </c>
      <c r="K170" s="676" t="s">
        <v>83</v>
      </c>
      <c r="L170" s="676" t="s">
        <v>84</v>
      </c>
      <c r="M170" s="675" t="s">
        <v>127</v>
      </c>
    </row>
    <row r="171" spans="1:13" ht="22.5" x14ac:dyDescent="0.25">
      <c r="A171" s="13"/>
      <c r="B171" s="64" t="s">
        <v>50</v>
      </c>
      <c r="C171" s="20" t="s">
        <v>47</v>
      </c>
      <c r="D171" s="56">
        <v>0</v>
      </c>
      <c r="E171" s="56">
        <v>0</v>
      </c>
      <c r="F171" s="58">
        <f>D171*E171</f>
        <v>0</v>
      </c>
      <c r="G171" s="124"/>
      <c r="H171" s="67"/>
      <c r="I171" s="664"/>
      <c r="J171" s="674" t="s">
        <v>82</v>
      </c>
      <c r="K171" s="676" t="s">
        <v>83</v>
      </c>
      <c r="L171" s="676" t="s">
        <v>84</v>
      </c>
      <c r="M171" s="675" t="s">
        <v>127</v>
      </c>
    </row>
    <row r="172" spans="1:13" ht="22.5" x14ac:dyDescent="0.25">
      <c r="A172" s="13"/>
      <c r="B172" s="911" t="s">
        <v>49</v>
      </c>
      <c r="C172" s="912"/>
      <c r="D172" s="912"/>
      <c r="E172" s="912"/>
      <c r="F172" s="912"/>
      <c r="G172" s="912"/>
      <c r="H172" s="912"/>
      <c r="I172" s="912"/>
      <c r="J172" s="674" t="s">
        <v>373</v>
      </c>
      <c r="K172" s="655"/>
      <c r="L172" s="655"/>
      <c r="M172" s="675" t="s">
        <v>127</v>
      </c>
    </row>
    <row r="173" spans="1:13" ht="22.5" x14ac:dyDescent="0.25">
      <c r="A173" s="13"/>
      <c r="B173" s="73" t="s">
        <v>171</v>
      </c>
      <c r="C173" s="20" t="s">
        <v>47</v>
      </c>
      <c r="D173" s="66">
        <v>0</v>
      </c>
      <c r="E173" s="66">
        <v>0</v>
      </c>
      <c r="F173" s="58">
        <f>D173*E173</f>
        <v>0</v>
      </c>
      <c r="G173" s="124"/>
      <c r="H173" s="68"/>
      <c r="I173" s="664"/>
      <c r="J173" s="674" t="s">
        <v>93</v>
      </c>
      <c r="K173" s="676" t="s">
        <v>83</v>
      </c>
      <c r="L173" s="676" t="s">
        <v>84</v>
      </c>
      <c r="M173" s="675" t="s">
        <v>127</v>
      </c>
    </row>
    <row r="174" spans="1:13" ht="22.5" x14ac:dyDescent="0.25">
      <c r="A174" s="13"/>
      <c r="B174" s="73" t="s">
        <v>48</v>
      </c>
      <c r="C174" s="20" t="s">
        <v>47</v>
      </c>
      <c r="D174" s="56">
        <v>0</v>
      </c>
      <c r="E174" s="56">
        <v>0</v>
      </c>
      <c r="F174" s="58">
        <f>D174*E174</f>
        <v>0</v>
      </c>
      <c r="G174" s="124"/>
      <c r="H174" s="67"/>
      <c r="I174" s="664"/>
      <c r="J174" s="674" t="s">
        <v>82</v>
      </c>
      <c r="K174" s="676" t="s">
        <v>83</v>
      </c>
      <c r="L174" s="676" t="s">
        <v>84</v>
      </c>
      <c r="M174" s="675" t="s">
        <v>127</v>
      </c>
    </row>
    <row r="175" spans="1:13" ht="22.5" x14ac:dyDescent="0.25">
      <c r="A175" s="13"/>
      <c r="B175" s="878" t="s">
        <v>136</v>
      </c>
      <c r="C175" s="879"/>
      <c r="D175" s="879"/>
      <c r="E175" s="879"/>
      <c r="F175" s="281">
        <f>SUM(F169:F174)</f>
        <v>0</v>
      </c>
      <c r="G175" s="909"/>
      <c r="H175" s="910"/>
      <c r="I175" s="910"/>
      <c r="J175" s="674" t="s">
        <v>373</v>
      </c>
      <c r="K175" s="655"/>
      <c r="L175" s="655"/>
      <c r="M175" s="675" t="s">
        <v>127</v>
      </c>
    </row>
    <row r="176" spans="1:13" ht="22.5" x14ac:dyDescent="0.25">
      <c r="A176" s="13"/>
      <c r="B176" s="908" t="s">
        <v>305</v>
      </c>
      <c r="C176" s="898"/>
      <c r="D176" s="898"/>
      <c r="E176" s="898"/>
      <c r="F176" s="898"/>
      <c r="G176" s="898"/>
      <c r="H176" s="898"/>
      <c r="I176" s="898"/>
      <c r="J176" s="674" t="s">
        <v>373</v>
      </c>
      <c r="K176" s="655"/>
      <c r="L176" s="655"/>
      <c r="M176" s="675" t="s">
        <v>127</v>
      </c>
    </row>
    <row r="177" spans="1:13" ht="22.5" x14ac:dyDescent="0.25">
      <c r="A177" s="13"/>
      <c r="B177" s="122" t="s">
        <v>307</v>
      </c>
      <c r="C177" s="20" t="s">
        <v>217</v>
      </c>
      <c r="D177" s="56">
        <v>0</v>
      </c>
      <c r="E177" s="56">
        <v>0</v>
      </c>
      <c r="F177" s="58">
        <f>D177*E177</f>
        <v>0</v>
      </c>
      <c r="G177" s="124"/>
      <c r="H177" s="67"/>
      <c r="I177" s="664"/>
      <c r="J177" s="674" t="s">
        <v>93</v>
      </c>
      <c r="K177" s="676" t="s">
        <v>83</v>
      </c>
      <c r="L177" s="676" t="s">
        <v>84</v>
      </c>
      <c r="M177" s="675" t="s">
        <v>127</v>
      </c>
    </row>
    <row r="178" spans="1:13" ht="22.5" x14ac:dyDescent="0.25">
      <c r="A178" s="13"/>
      <c r="B178" s="878" t="s">
        <v>304</v>
      </c>
      <c r="C178" s="879"/>
      <c r="D178" s="879"/>
      <c r="E178" s="879"/>
      <c r="F178" s="281">
        <f>SUM(F176:F177)</f>
        <v>0</v>
      </c>
      <c r="G178" s="909"/>
      <c r="H178" s="910"/>
      <c r="I178" s="910"/>
      <c r="J178" s="674" t="s">
        <v>373</v>
      </c>
      <c r="K178" s="655"/>
      <c r="L178" s="655"/>
      <c r="M178" s="675" t="s">
        <v>127</v>
      </c>
    </row>
    <row r="179" spans="1:13" ht="22.5" hidden="1" x14ac:dyDescent="0.25">
      <c r="A179" s="13"/>
      <c r="B179" s="908" t="s">
        <v>187</v>
      </c>
      <c r="C179" s="898"/>
      <c r="D179" s="898"/>
      <c r="E179" s="898"/>
      <c r="F179" s="898"/>
      <c r="G179" s="898"/>
      <c r="H179" s="898"/>
      <c r="I179" s="898"/>
      <c r="J179" s="674" t="s">
        <v>373</v>
      </c>
      <c r="K179" s="655"/>
      <c r="L179" s="655"/>
      <c r="M179" s="675" t="s">
        <v>126</v>
      </c>
    </row>
    <row r="180" spans="1:13" ht="22.5" hidden="1" x14ac:dyDescent="0.25">
      <c r="A180" s="13"/>
      <c r="B180" s="122" t="s">
        <v>189</v>
      </c>
      <c r="C180" s="20" t="s">
        <v>217</v>
      </c>
      <c r="D180" s="56">
        <v>0</v>
      </c>
      <c r="E180" s="56">
        <v>0</v>
      </c>
      <c r="F180" s="58">
        <f>D180*E180</f>
        <v>0</v>
      </c>
      <c r="G180" s="124"/>
      <c r="H180" s="67"/>
      <c r="I180" s="664"/>
      <c r="J180" s="674" t="s">
        <v>93</v>
      </c>
      <c r="K180" s="676" t="s">
        <v>83</v>
      </c>
      <c r="L180" s="676" t="s">
        <v>84</v>
      </c>
      <c r="M180" s="675" t="s">
        <v>126</v>
      </c>
    </row>
    <row r="181" spans="1:13" ht="22.5" hidden="1" x14ac:dyDescent="0.25">
      <c r="A181" s="13"/>
      <c r="B181" s="878" t="s">
        <v>188</v>
      </c>
      <c r="C181" s="879"/>
      <c r="D181" s="879"/>
      <c r="E181" s="879"/>
      <c r="F181" s="281">
        <f>SUM(F179:F180)</f>
        <v>0</v>
      </c>
      <c r="G181" s="909"/>
      <c r="H181" s="910"/>
      <c r="I181" s="910"/>
      <c r="J181" s="674" t="s">
        <v>373</v>
      </c>
      <c r="K181" s="655"/>
      <c r="L181" s="655"/>
      <c r="M181" s="675" t="s">
        <v>126</v>
      </c>
    </row>
    <row r="182" spans="1:13" ht="22.5" hidden="1" x14ac:dyDescent="0.25">
      <c r="A182" s="13"/>
      <c r="B182" s="908" t="s">
        <v>387</v>
      </c>
      <c r="C182" s="898"/>
      <c r="D182" s="898"/>
      <c r="E182" s="898"/>
      <c r="F182" s="898"/>
      <c r="G182" s="898"/>
      <c r="H182" s="898"/>
      <c r="I182" s="898"/>
      <c r="J182" s="674" t="s">
        <v>373</v>
      </c>
      <c r="K182" s="655"/>
      <c r="L182" s="655"/>
      <c r="M182" s="675" t="s">
        <v>126</v>
      </c>
    </row>
    <row r="183" spans="1:13" ht="22.5" hidden="1" x14ac:dyDescent="0.25">
      <c r="A183" s="13"/>
      <c r="B183" s="122" t="s">
        <v>318</v>
      </c>
      <c r="C183" s="360" t="s">
        <v>114</v>
      </c>
      <c r="D183" s="56">
        <v>0</v>
      </c>
      <c r="E183" s="56">
        <v>0</v>
      </c>
      <c r="F183" s="58">
        <f>D183*E183</f>
        <v>0</v>
      </c>
      <c r="G183" s="124"/>
      <c r="H183" s="67"/>
      <c r="I183" s="664"/>
      <c r="J183" s="674" t="s">
        <v>93</v>
      </c>
      <c r="K183" s="676" t="s">
        <v>83</v>
      </c>
      <c r="L183" s="676" t="s">
        <v>84</v>
      </c>
      <c r="M183" s="675" t="s">
        <v>126</v>
      </c>
    </row>
    <row r="184" spans="1:13" ht="22.5" hidden="1" x14ac:dyDescent="0.25">
      <c r="A184" s="13"/>
      <c r="B184" s="878" t="s">
        <v>319</v>
      </c>
      <c r="C184" s="879"/>
      <c r="D184" s="879"/>
      <c r="E184" s="879"/>
      <c r="F184" s="281">
        <f>SUM(F182:F183)</f>
        <v>0</v>
      </c>
      <c r="G184" s="909"/>
      <c r="H184" s="910"/>
      <c r="I184" s="910"/>
      <c r="J184" s="674" t="s">
        <v>373</v>
      </c>
      <c r="K184" s="655"/>
      <c r="L184" s="655"/>
      <c r="M184" s="675" t="s">
        <v>126</v>
      </c>
    </row>
    <row r="185" spans="1:13" ht="22.5" hidden="1" x14ac:dyDescent="0.25">
      <c r="A185" s="13"/>
      <c r="B185" s="908" t="s">
        <v>388</v>
      </c>
      <c r="C185" s="898"/>
      <c r="D185" s="898"/>
      <c r="E185" s="898"/>
      <c r="F185" s="898"/>
      <c r="G185" s="898"/>
      <c r="H185" s="898"/>
      <c r="I185" s="898"/>
      <c r="J185" s="674" t="s">
        <v>373</v>
      </c>
      <c r="K185" s="655"/>
      <c r="L185" s="655"/>
      <c r="M185" s="675" t="s">
        <v>126</v>
      </c>
    </row>
    <row r="186" spans="1:13" ht="22.5" hidden="1" x14ac:dyDescent="0.25">
      <c r="A186" s="13"/>
      <c r="B186" s="122" t="s">
        <v>346</v>
      </c>
      <c r="C186" s="360" t="s">
        <v>114</v>
      </c>
      <c r="D186" s="56">
        <v>0</v>
      </c>
      <c r="E186" s="56">
        <v>0</v>
      </c>
      <c r="F186" s="58">
        <f>D186*E186</f>
        <v>0</v>
      </c>
      <c r="G186" s="124"/>
      <c r="H186" s="67"/>
      <c r="I186" s="664"/>
      <c r="J186" s="674" t="s">
        <v>93</v>
      </c>
      <c r="K186" s="676" t="s">
        <v>83</v>
      </c>
      <c r="L186" s="676" t="s">
        <v>84</v>
      </c>
      <c r="M186" s="675" t="s">
        <v>126</v>
      </c>
    </row>
    <row r="187" spans="1:13" ht="22.5" hidden="1" x14ac:dyDescent="0.25">
      <c r="A187" s="13"/>
      <c r="B187" s="878" t="s">
        <v>347</v>
      </c>
      <c r="C187" s="879"/>
      <c r="D187" s="879"/>
      <c r="E187" s="879"/>
      <c r="F187" s="281">
        <f>SUM(F185:F186)</f>
        <v>0</v>
      </c>
      <c r="G187" s="909"/>
      <c r="H187" s="910"/>
      <c r="I187" s="910"/>
      <c r="J187" s="674" t="s">
        <v>373</v>
      </c>
      <c r="K187" s="655"/>
      <c r="L187" s="655"/>
      <c r="M187" s="675" t="s">
        <v>126</v>
      </c>
    </row>
    <row r="188" spans="1:13" ht="22.5" x14ac:dyDescent="0.25">
      <c r="A188" s="13"/>
      <c r="B188" s="878" t="s">
        <v>302</v>
      </c>
      <c r="C188" s="879"/>
      <c r="D188" s="879"/>
      <c r="E188" s="879"/>
      <c r="F188" s="281">
        <f>F175+F168+F178+F181+F184+F187</f>
        <v>0</v>
      </c>
      <c r="G188" s="909"/>
      <c r="H188" s="910"/>
      <c r="I188" s="910"/>
      <c r="J188" s="674" t="s">
        <v>373</v>
      </c>
      <c r="K188" s="655"/>
      <c r="L188" s="655"/>
      <c r="M188" s="675"/>
    </row>
    <row r="189" spans="1:13" x14ac:dyDescent="0.25">
      <c r="A189" s="208"/>
      <c r="B189" s="224"/>
      <c r="C189" s="224"/>
      <c r="D189" s="214"/>
      <c r="E189" s="41"/>
      <c r="F189" s="41"/>
      <c r="G189" s="41"/>
      <c r="H189" s="41"/>
      <c r="I189" s="41"/>
      <c r="J189" s="637"/>
      <c r="K189" s="638"/>
      <c r="L189" s="638"/>
      <c r="M189" s="638"/>
    </row>
    <row r="190" spans="1:13" ht="35.25" x14ac:dyDescent="0.25">
      <c r="A190" s="982" t="s">
        <v>77</v>
      </c>
      <c r="B190" s="983"/>
      <c r="C190" s="983"/>
      <c r="D190" s="983"/>
      <c r="E190" s="983"/>
      <c r="F190" s="228">
        <f>WP_A1_Total+WP_A2_Total+WP_A3_Total+WP_A4_Total+WP_A5_Total+WP_A6_Total</f>
        <v>34900</v>
      </c>
      <c r="G190" s="200"/>
      <c r="H190" s="200"/>
      <c r="I190" s="200"/>
      <c r="J190" s="648" t="s">
        <v>184</v>
      </c>
      <c r="K190" s="647"/>
      <c r="L190" s="647"/>
      <c r="M190" s="638"/>
    </row>
    <row r="191" spans="1:13" ht="35.25" x14ac:dyDescent="0.25">
      <c r="A191" s="1004" t="s">
        <v>193</v>
      </c>
      <c r="B191" s="1005"/>
      <c r="C191" s="200"/>
      <c r="D191" s="200"/>
      <c r="E191" s="200"/>
      <c r="F191" s="200"/>
      <c r="G191" s="200"/>
      <c r="H191" s="200"/>
      <c r="I191" s="200"/>
      <c r="J191" s="648" t="s">
        <v>184</v>
      </c>
      <c r="K191" s="647"/>
      <c r="L191" s="647"/>
      <c r="M191" s="638"/>
    </row>
    <row r="192" spans="1:13" x14ac:dyDescent="0.25">
      <c r="A192" s="977"/>
      <c r="B192" s="978"/>
      <c r="C192" s="938" t="s">
        <v>314</v>
      </c>
      <c r="D192" s="940"/>
      <c r="E192" s="905"/>
      <c r="F192" s="905"/>
      <c r="G192" s="1006"/>
      <c r="H192" s="891" t="s">
        <v>133</v>
      </c>
      <c r="I192" s="905" t="s">
        <v>75</v>
      </c>
      <c r="J192" s="637"/>
      <c r="K192" s="638"/>
      <c r="L192" s="638"/>
      <c r="M192" s="638"/>
    </row>
    <row r="193" spans="1:13" ht="29.25" x14ac:dyDescent="0.25">
      <c r="A193" s="977"/>
      <c r="B193" s="978"/>
      <c r="C193" s="939"/>
      <c r="D193" s="812"/>
      <c r="E193" s="813"/>
      <c r="F193" s="813"/>
      <c r="G193" s="814"/>
      <c r="H193" s="811"/>
      <c r="I193" s="813"/>
      <c r="J193" s="648" t="s">
        <v>184</v>
      </c>
      <c r="K193" s="638"/>
      <c r="L193" s="638"/>
      <c r="M193" s="638"/>
    </row>
    <row r="194" spans="1:13" ht="22.5" x14ac:dyDescent="0.25">
      <c r="A194" s="217" t="s">
        <v>0</v>
      </c>
      <c r="B194" s="256" t="str">
        <f>IDX_WP_Name_1</f>
        <v>PROJECT MANAGEMENT</v>
      </c>
      <c r="C194" s="120"/>
      <c r="D194" s="120"/>
      <c r="E194" s="120"/>
      <c r="F194" s="120"/>
      <c r="G194" s="120"/>
      <c r="H194" s="120"/>
      <c r="I194" s="120"/>
      <c r="J194" s="674" t="s">
        <v>373</v>
      </c>
      <c r="K194" s="655"/>
      <c r="L194" s="655"/>
      <c r="M194" s="675"/>
    </row>
    <row r="195" spans="1:13" ht="22.5" x14ac:dyDescent="0.25">
      <c r="A195" s="14"/>
      <c r="B195" s="69" t="s">
        <v>39</v>
      </c>
      <c r="C195" s="70">
        <v>0</v>
      </c>
      <c r="D195" s="913"/>
      <c r="E195" s="914"/>
      <c r="F195" s="914"/>
      <c r="G195" s="915"/>
      <c r="H195" s="219"/>
      <c r="I195" s="663"/>
      <c r="J195" s="674" t="s">
        <v>93</v>
      </c>
      <c r="K195" s="676" t="s">
        <v>87</v>
      </c>
      <c r="L195" s="676" t="s">
        <v>88</v>
      </c>
      <c r="M195" s="675"/>
    </row>
    <row r="196" spans="1:13" ht="22.5" x14ac:dyDescent="0.25">
      <c r="A196" s="13"/>
      <c r="B196" s="69" t="s">
        <v>38</v>
      </c>
      <c r="C196" s="70">
        <v>0</v>
      </c>
      <c r="D196" s="256"/>
      <c r="E196" s="120"/>
      <c r="F196" s="120"/>
      <c r="G196" s="349"/>
      <c r="H196" s="219"/>
      <c r="I196" s="663"/>
      <c r="J196" s="674" t="s">
        <v>82</v>
      </c>
      <c r="K196" s="676" t="s">
        <v>87</v>
      </c>
      <c r="L196" s="676" t="s">
        <v>88</v>
      </c>
      <c r="M196" s="675"/>
    </row>
    <row r="197" spans="1:13" ht="22.5" x14ac:dyDescent="0.25">
      <c r="A197" s="17"/>
      <c r="B197" s="163" t="s">
        <v>308</v>
      </c>
      <c r="C197" s="508">
        <f>SUM(C194:C196)</f>
        <v>0</v>
      </c>
      <c r="D197" s="916"/>
      <c r="E197" s="917"/>
      <c r="F197" s="917"/>
      <c r="G197" s="917"/>
      <c r="H197" s="917"/>
      <c r="I197" s="917"/>
      <c r="J197" s="674" t="s">
        <v>373</v>
      </c>
      <c r="K197" s="655"/>
      <c r="L197" s="655"/>
      <c r="M197" s="675"/>
    </row>
    <row r="198" spans="1:13" ht="22.5" x14ac:dyDescent="0.25">
      <c r="A198" s="217" t="s">
        <v>399</v>
      </c>
      <c r="B198" s="256" t="str">
        <f>IDX_WP_Name_2</f>
        <v>PLANNING</v>
      </c>
      <c r="C198" s="120"/>
      <c r="D198" s="120"/>
      <c r="E198" s="120"/>
      <c r="F198" s="120"/>
      <c r="G198" s="120"/>
      <c r="H198" s="120"/>
      <c r="I198" s="120"/>
      <c r="J198" s="674" t="s">
        <v>373</v>
      </c>
      <c r="K198" s="655"/>
      <c r="L198" s="655"/>
      <c r="M198" s="675"/>
    </row>
    <row r="199" spans="1:13" ht="22.5" x14ac:dyDescent="0.25">
      <c r="A199" s="14"/>
      <c r="B199" s="69" t="s">
        <v>39</v>
      </c>
      <c r="C199" s="70">
        <v>0</v>
      </c>
      <c r="D199" s="913"/>
      <c r="E199" s="914"/>
      <c r="F199" s="914"/>
      <c r="G199" s="915"/>
      <c r="H199" s="219"/>
      <c r="I199" s="663"/>
      <c r="J199" s="674" t="s">
        <v>93</v>
      </c>
      <c r="K199" s="676" t="s">
        <v>87</v>
      </c>
      <c r="L199" s="676" t="s">
        <v>88</v>
      </c>
      <c r="M199" s="675"/>
    </row>
    <row r="200" spans="1:13" ht="22.5" x14ac:dyDescent="0.25">
      <c r="A200" s="13"/>
      <c r="B200" s="69" t="s">
        <v>38</v>
      </c>
      <c r="C200" s="70">
        <v>0</v>
      </c>
      <c r="D200" s="256"/>
      <c r="E200" s="120"/>
      <c r="F200" s="120"/>
      <c r="G200" s="349"/>
      <c r="H200" s="219"/>
      <c r="I200" s="663"/>
      <c r="J200" s="674" t="s">
        <v>82</v>
      </c>
      <c r="K200" s="676" t="s">
        <v>87</v>
      </c>
      <c r="L200" s="676" t="s">
        <v>88</v>
      </c>
      <c r="M200" s="675"/>
    </row>
    <row r="201" spans="1:13" ht="22.5" x14ac:dyDescent="0.25">
      <c r="A201" s="17"/>
      <c r="B201" s="163" t="s">
        <v>308</v>
      </c>
      <c r="C201" s="508">
        <f>SUM(C198:C200)</f>
        <v>0</v>
      </c>
      <c r="D201" s="916"/>
      <c r="E201" s="917"/>
      <c r="F201" s="917"/>
      <c r="G201" s="917"/>
      <c r="H201" s="917"/>
      <c r="I201" s="917"/>
      <c r="J201" s="674" t="s">
        <v>373</v>
      </c>
      <c r="K201" s="655"/>
      <c r="L201" s="655"/>
      <c r="M201" s="675"/>
    </row>
    <row r="202" spans="1:13" ht="22.5" x14ac:dyDescent="0.25">
      <c r="A202" s="217" t="s">
        <v>402</v>
      </c>
      <c r="B202" s="256" t="str">
        <f>IDX_WP_Name_3</f>
        <v>EXERCISE CONDUCT</v>
      </c>
      <c r="C202" s="120"/>
      <c r="D202" s="120"/>
      <c r="E202" s="120"/>
      <c r="F202" s="120"/>
      <c r="G202" s="120"/>
      <c r="H202" s="120"/>
      <c r="I202" s="120"/>
      <c r="J202" s="674" t="s">
        <v>373</v>
      </c>
      <c r="K202" s="655"/>
      <c r="L202" s="655"/>
      <c r="M202" s="675"/>
    </row>
    <row r="203" spans="1:13" ht="22.5" x14ac:dyDescent="0.25">
      <c r="A203" s="14"/>
      <c r="B203" s="69" t="s">
        <v>39</v>
      </c>
      <c r="C203" s="70">
        <v>0</v>
      </c>
      <c r="D203" s="913"/>
      <c r="E203" s="914"/>
      <c r="F203" s="914"/>
      <c r="G203" s="915"/>
      <c r="H203" s="219"/>
      <c r="I203" s="663"/>
      <c r="J203" s="674" t="s">
        <v>93</v>
      </c>
      <c r="K203" s="676" t="s">
        <v>87</v>
      </c>
      <c r="L203" s="676" t="s">
        <v>88</v>
      </c>
      <c r="M203" s="675"/>
    </row>
    <row r="204" spans="1:13" ht="22.5" x14ac:dyDescent="0.25">
      <c r="A204" s="13"/>
      <c r="B204" s="69" t="s">
        <v>38</v>
      </c>
      <c r="C204" s="70">
        <v>0</v>
      </c>
      <c r="D204" s="256"/>
      <c r="E204" s="120"/>
      <c r="F204" s="120"/>
      <c r="G204" s="349"/>
      <c r="H204" s="219"/>
      <c r="I204" s="663"/>
      <c r="J204" s="674" t="s">
        <v>82</v>
      </c>
      <c r="K204" s="676" t="s">
        <v>87</v>
      </c>
      <c r="L204" s="676" t="s">
        <v>88</v>
      </c>
      <c r="M204" s="675"/>
    </row>
    <row r="205" spans="1:13" ht="22.5" x14ac:dyDescent="0.25">
      <c r="A205" s="17"/>
      <c r="B205" s="163" t="s">
        <v>308</v>
      </c>
      <c r="C205" s="508">
        <f>SUM(C202:C204)</f>
        <v>0</v>
      </c>
      <c r="D205" s="916"/>
      <c r="E205" s="917"/>
      <c r="F205" s="917"/>
      <c r="G205" s="917"/>
      <c r="H205" s="917"/>
      <c r="I205" s="917"/>
      <c r="J205" s="674" t="s">
        <v>373</v>
      </c>
      <c r="K205" s="655"/>
      <c r="L205" s="655"/>
      <c r="M205" s="675"/>
    </row>
    <row r="206" spans="1:13" ht="22.5" x14ac:dyDescent="0.25">
      <c r="A206" s="217" t="s">
        <v>403</v>
      </c>
      <c r="B206" s="256" t="str">
        <f>IDX_WP_Name_4</f>
        <v>DISSEMINATION &amp; VISIBILITY</v>
      </c>
      <c r="C206" s="120"/>
      <c r="D206" s="120"/>
      <c r="E206" s="120"/>
      <c r="F206" s="120"/>
      <c r="G206" s="120"/>
      <c r="H206" s="120"/>
      <c r="I206" s="120"/>
      <c r="J206" s="674" t="s">
        <v>373</v>
      </c>
      <c r="K206" s="655"/>
      <c r="L206" s="655"/>
      <c r="M206" s="675"/>
    </row>
    <row r="207" spans="1:13" ht="22.5" x14ac:dyDescent="0.25">
      <c r="A207" s="14"/>
      <c r="B207" s="69" t="s">
        <v>39</v>
      </c>
      <c r="C207" s="70">
        <v>0</v>
      </c>
      <c r="D207" s="913"/>
      <c r="E207" s="914"/>
      <c r="F207" s="914"/>
      <c r="G207" s="915"/>
      <c r="H207" s="219"/>
      <c r="I207" s="663"/>
      <c r="J207" s="674" t="s">
        <v>93</v>
      </c>
      <c r="K207" s="676" t="s">
        <v>87</v>
      </c>
      <c r="L207" s="676" t="s">
        <v>88</v>
      </c>
      <c r="M207" s="675"/>
    </row>
    <row r="208" spans="1:13" ht="22.5" x14ac:dyDescent="0.25">
      <c r="A208" s="13"/>
      <c r="B208" s="69" t="s">
        <v>38</v>
      </c>
      <c r="C208" s="70">
        <v>0</v>
      </c>
      <c r="D208" s="256"/>
      <c r="E208" s="120"/>
      <c r="F208" s="120"/>
      <c r="G208" s="349"/>
      <c r="H208" s="219"/>
      <c r="I208" s="663"/>
      <c r="J208" s="674" t="s">
        <v>82</v>
      </c>
      <c r="K208" s="676" t="s">
        <v>87</v>
      </c>
      <c r="L208" s="676" t="s">
        <v>88</v>
      </c>
      <c r="M208" s="675"/>
    </row>
    <row r="209" spans="1:13" ht="22.5" x14ac:dyDescent="0.25">
      <c r="A209" s="17"/>
      <c r="B209" s="163" t="s">
        <v>308</v>
      </c>
      <c r="C209" s="508">
        <f>SUM(C206:C208)</f>
        <v>0</v>
      </c>
      <c r="D209" s="916"/>
      <c r="E209" s="917"/>
      <c r="F209" s="917"/>
      <c r="G209" s="917"/>
      <c r="H209" s="917"/>
      <c r="I209" s="917"/>
      <c r="J209" s="674" t="s">
        <v>373</v>
      </c>
      <c r="K209" s="655"/>
      <c r="L209" s="655"/>
      <c r="M209" s="675"/>
    </row>
    <row r="210" spans="1:13" ht="22.5" x14ac:dyDescent="0.25">
      <c r="A210" s="217" t="s">
        <v>404</v>
      </c>
      <c r="B210" s="256" t="str">
        <f>IDX_WP_Name_5</f>
        <v>EVALUATION</v>
      </c>
      <c r="C210" s="120"/>
      <c r="D210" s="120"/>
      <c r="E210" s="120"/>
      <c r="F210" s="120"/>
      <c r="G210" s="120"/>
      <c r="H210" s="120"/>
      <c r="I210" s="120"/>
      <c r="J210" s="674" t="s">
        <v>373</v>
      </c>
      <c r="K210" s="655"/>
      <c r="L210" s="655"/>
      <c r="M210" s="675"/>
    </row>
    <row r="211" spans="1:13" ht="22.5" x14ac:dyDescent="0.25">
      <c r="A211" s="14"/>
      <c r="B211" s="69" t="s">
        <v>39</v>
      </c>
      <c r="C211" s="70">
        <v>0</v>
      </c>
      <c r="D211" s="913"/>
      <c r="E211" s="914"/>
      <c r="F211" s="914"/>
      <c r="G211" s="915"/>
      <c r="H211" s="219"/>
      <c r="I211" s="663"/>
      <c r="J211" s="674" t="s">
        <v>93</v>
      </c>
      <c r="K211" s="676" t="s">
        <v>87</v>
      </c>
      <c r="L211" s="676" t="s">
        <v>88</v>
      </c>
      <c r="M211" s="675"/>
    </row>
    <row r="212" spans="1:13" ht="22.5" x14ac:dyDescent="0.25">
      <c r="A212" s="13"/>
      <c r="B212" s="69" t="s">
        <v>38</v>
      </c>
      <c r="C212" s="70">
        <v>0</v>
      </c>
      <c r="D212" s="256"/>
      <c r="E212" s="120"/>
      <c r="F212" s="120"/>
      <c r="G212" s="349"/>
      <c r="H212" s="219"/>
      <c r="I212" s="663"/>
      <c r="J212" s="674" t="s">
        <v>82</v>
      </c>
      <c r="K212" s="676" t="s">
        <v>87</v>
      </c>
      <c r="L212" s="676" t="s">
        <v>88</v>
      </c>
      <c r="M212" s="675"/>
    </row>
    <row r="213" spans="1:13" ht="22.5" x14ac:dyDescent="0.25">
      <c r="A213" s="17"/>
      <c r="B213" s="163" t="s">
        <v>308</v>
      </c>
      <c r="C213" s="508">
        <f>SUM(C210:C212)</f>
        <v>0</v>
      </c>
      <c r="D213" s="916"/>
      <c r="E213" s="917"/>
      <c r="F213" s="917"/>
      <c r="G213" s="917"/>
      <c r="H213" s="917"/>
      <c r="I213" s="917"/>
      <c r="J213" s="674" t="s">
        <v>373</v>
      </c>
      <c r="K213" s="655"/>
      <c r="L213" s="655"/>
      <c r="M213" s="675"/>
    </row>
    <row r="214" spans="1:13" ht="22.5" x14ac:dyDescent="0.25">
      <c r="A214" s="217" t="s">
        <v>408</v>
      </c>
      <c r="B214" s="256" t="str">
        <f>IDX_WP_Name_6</f>
        <v>WAY FORWARD WORKSHOPS AND SEMINARS</v>
      </c>
      <c r="C214" s="120"/>
      <c r="D214" s="120"/>
      <c r="E214" s="120"/>
      <c r="F214" s="120"/>
      <c r="G214" s="120"/>
      <c r="H214" s="120"/>
      <c r="I214" s="120"/>
      <c r="J214" s="674" t="s">
        <v>373</v>
      </c>
      <c r="K214" s="655"/>
      <c r="L214" s="655"/>
      <c r="M214" s="675"/>
    </row>
    <row r="215" spans="1:13" ht="22.5" x14ac:dyDescent="0.25">
      <c r="A215" s="14"/>
      <c r="B215" s="69" t="s">
        <v>39</v>
      </c>
      <c r="C215" s="70">
        <v>0</v>
      </c>
      <c r="D215" s="913"/>
      <c r="E215" s="914"/>
      <c r="F215" s="914"/>
      <c r="G215" s="915"/>
      <c r="H215" s="219"/>
      <c r="I215" s="663"/>
      <c r="J215" s="674" t="s">
        <v>93</v>
      </c>
      <c r="K215" s="676" t="s">
        <v>87</v>
      </c>
      <c r="L215" s="676" t="s">
        <v>88</v>
      </c>
      <c r="M215" s="675"/>
    </row>
    <row r="216" spans="1:13" ht="22.5" x14ac:dyDescent="0.25">
      <c r="A216" s="13"/>
      <c r="B216" s="69" t="s">
        <v>38</v>
      </c>
      <c r="C216" s="70">
        <v>0</v>
      </c>
      <c r="D216" s="256"/>
      <c r="E216" s="120"/>
      <c r="F216" s="120"/>
      <c r="G216" s="349"/>
      <c r="H216" s="219"/>
      <c r="I216" s="663"/>
      <c r="J216" s="674" t="s">
        <v>82</v>
      </c>
      <c r="K216" s="676" t="s">
        <v>87</v>
      </c>
      <c r="L216" s="676" t="s">
        <v>88</v>
      </c>
      <c r="M216" s="675"/>
    </row>
    <row r="217" spans="1:13" ht="22.5" x14ac:dyDescent="0.25">
      <c r="A217" s="17"/>
      <c r="B217" s="163" t="s">
        <v>308</v>
      </c>
      <c r="C217" s="508">
        <f>SUM(C214:C216)</f>
        <v>0</v>
      </c>
      <c r="D217" s="916"/>
      <c r="E217" s="917"/>
      <c r="F217" s="917"/>
      <c r="G217" s="917"/>
      <c r="H217" s="917"/>
      <c r="I217" s="917"/>
      <c r="J217" s="674" t="s">
        <v>373</v>
      </c>
      <c r="K217" s="655"/>
      <c r="L217" s="655"/>
      <c r="M217" s="675"/>
    </row>
    <row r="218" spans="1:13" x14ac:dyDescent="0.25">
      <c r="A218" s="210"/>
      <c r="B218" s="209"/>
      <c r="C218" s="505"/>
      <c r="D218" s="505"/>
      <c r="E218" s="505"/>
      <c r="F218" s="505"/>
      <c r="G218" s="505"/>
      <c r="H218" s="11"/>
      <c r="I218" s="11"/>
      <c r="J218" s="637"/>
      <c r="K218" s="638"/>
      <c r="L218" s="638"/>
      <c r="M218" s="638"/>
    </row>
    <row r="219" spans="1:13" ht="35.25" x14ac:dyDescent="0.25">
      <c r="A219" s="259"/>
      <c r="B219" s="976" t="s">
        <v>299</v>
      </c>
      <c r="C219" s="976"/>
      <c r="D219" s="976"/>
      <c r="E219" s="976"/>
      <c r="F219" s="59">
        <f>WP_C1_Total+WP_C2_Total+WP_C3_Total+WP_C4_Total+WP_C5_Total+WP_C6_Total</f>
        <v>0</v>
      </c>
      <c r="G219" s="262"/>
      <c r="H219" s="262"/>
      <c r="I219" s="262"/>
      <c r="J219" s="648" t="s">
        <v>184</v>
      </c>
      <c r="K219" s="652"/>
      <c r="L219" s="652"/>
      <c r="M219" s="653"/>
    </row>
    <row r="220" spans="1:13" ht="35.25" x14ac:dyDescent="0.25">
      <c r="A220" s="368" t="s">
        <v>190</v>
      </c>
      <c r="B220" s="369"/>
      <c r="C220" s="369"/>
      <c r="D220" s="369"/>
      <c r="E220" s="369"/>
      <c r="F220" s="261"/>
      <c r="G220" s="262"/>
      <c r="H220" s="262"/>
      <c r="I220" s="262"/>
      <c r="J220" s="648" t="s">
        <v>184</v>
      </c>
      <c r="K220" s="652"/>
      <c r="L220" s="652"/>
      <c r="M220" s="653"/>
    </row>
    <row r="221" spans="1:13" ht="35.25" x14ac:dyDescent="0.25">
      <c r="A221" s="133" t="s">
        <v>254</v>
      </c>
      <c r="B221" s="134"/>
      <c r="C221" s="134"/>
      <c r="D221" s="134"/>
      <c r="E221" s="134"/>
      <c r="F221" s="134"/>
      <c r="G221" s="134"/>
      <c r="H221" s="134"/>
      <c r="I221" s="134"/>
      <c r="J221" s="648" t="s">
        <v>184</v>
      </c>
      <c r="K221" s="652"/>
      <c r="L221" s="652"/>
      <c r="M221" s="653"/>
    </row>
    <row r="222" spans="1:13" ht="29.25" x14ac:dyDescent="0.25">
      <c r="A222" s="1050"/>
      <c r="B222" s="927"/>
      <c r="C222" s="474" t="s">
        <v>314</v>
      </c>
      <c r="D222" s="932" t="s">
        <v>222</v>
      </c>
      <c r="E222" s="920"/>
      <c r="F222" s="933"/>
      <c r="G222" s="974"/>
      <c r="H222" s="891" t="s">
        <v>132</v>
      </c>
      <c r="I222" s="930" t="s">
        <v>76</v>
      </c>
      <c r="J222" s="648" t="s">
        <v>184</v>
      </c>
      <c r="K222" s="654"/>
      <c r="L222" s="654"/>
      <c r="M222" s="654"/>
    </row>
    <row r="223" spans="1:13" ht="29.25" x14ac:dyDescent="0.25">
      <c r="A223" s="1051"/>
      <c r="B223" s="929"/>
      <c r="C223" s="716"/>
      <c r="D223" s="717" t="s">
        <v>5</v>
      </c>
      <c r="E223" s="717" t="s">
        <v>368</v>
      </c>
      <c r="F223" s="717" t="s">
        <v>369</v>
      </c>
      <c r="G223" s="975"/>
      <c r="H223" s="811"/>
      <c r="I223" s="931"/>
      <c r="J223" s="648" t="s">
        <v>184</v>
      </c>
      <c r="K223" s="654"/>
      <c r="L223" s="654"/>
      <c r="M223" s="654"/>
    </row>
    <row r="224" spans="1:13" x14ac:dyDescent="0.25">
      <c r="A224" s="254" t="s">
        <v>0</v>
      </c>
      <c r="B224" s="120" t="str">
        <f>IDX_WP_Name_1</f>
        <v>PROJECT MANAGEMENT</v>
      </c>
      <c r="C224" s="120"/>
      <c r="D224" s="120"/>
      <c r="E224" s="120"/>
      <c r="F224" s="120"/>
      <c r="G224" s="120"/>
      <c r="H224" s="120"/>
      <c r="I224" s="120"/>
      <c r="J224" s="679"/>
      <c r="K224" s="655"/>
      <c r="L224" s="655"/>
      <c r="M224" s="680"/>
    </row>
    <row r="225" spans="1:13" ht="22.5" x14ac:dyDescent="0.25">
      <c r="A225" s="14"/>
      <c r="B225" s="357" t="s">
        <v>417</v>
      </c>
      <c r="C225" s="19"/>
      <c r="D225" s="19"/>
      <c r="E225" s="19"/>
      <c r="F225" s="19"/>
      <c r="G225" s="19"/>
      <c r="H225" s="19"/>
      <c r="I225" s="19"/>
      <c r="J225" s="674" t="s">
        <v>373</v>
      </c>
      <c r="K225" s="655"/>
      <c r="L225" s="655"/>
      <c r="M225" s="675"/>
    </row>
    <row r="226" spans="1:13" ht="22.5" x14ac:dyDescent="0.25">
      <c r="A226" s="13"/>
      <c r="B226" s="250" t="s">
        <v>44</v>
      </c>
      <c r="C226" s="300"/>
      <c r="D226" s="251"/>
      <c r="E226" s="251"/>
      <c r="F226" s="251"/>
      <c r="G226" s="919"/>
      <c r="H226" s="920"/>
      <c r="I226" s="920"/>
      <c r="J226" s="674" t="s">
        <v>373</v>
      </c>
      <c r="K226" s="655"/>
      <c r="L226" s="655"/>
      <c r="M226" s="675"/>
    </row>
    <row r="227" spans="1:13" ht="22.5" x14ac:dyDescent="0.25">
      <c r="A227" s="13"/>
      <c r="B227" s="257" t="s">
        <v>41</v>
      </c>
      <c r="C227" s="158">
        <v>0</v>
      </c>
      <c r="D227" s="158">
        <v>0</v>
      </c>
      <c r="E227" s="158">
        <v>0</v>
      </c>
      <c r="F227" s="226">
        <f>D227*E227</f>
        <v>0</v>
      </c>
      <c r="G227" s="918"/>
      <c r="H227" s="68"/>
      <c r="I227" s="664"/>
      <c r="J227" s="674" t="s">
        <v>373</v>
      </c>
      <c r="K227" s="676"/>
      <c r="L227" s="676"/>
      <c r="M227" s="675"/>
    </row>
    <row r="228" spans="1:13" ht="22.5" x14ac:dyDescent="0.25">
      <c r="A228" s="13"/>
      <c r="B228" s="145" t="s">
        <v>203</v>
      </c>
      <c r="C228" s="158">
        <v>0</v>
      </c>
      <c r="D228" s="158">
        <v>0</v>
      </c>
      <c r="E228" s="158">
        <v>0</v>
      </c>
      <c r="F228" s="226">
        <f>D228*E228</f>
        <v>0</v>
      </c>
      <c r="G228" s="918"/>
      <c r="H228" s="68"/>
      <c r="I228" s="664"/>
      <c r="J228" s="674" t="s">
        <v>373</v>
      </c>
      <c r="K228" s="655"/>
      <c r="L228" s="655"/>
      <c r="M228" s="675"/>
    </row>
    <row r="229" spans="1:13" ht="22.5" x14ac:dyDescent="0.25">
      <c r="A229" s="13"/>
      <c r="B229" s="258" t="s">
        <v>40</v>
      </c>
      <c r="C229" s="158">
        <v>0</v>
      </c>
      <c r="D229" s="158">
        <v>0</v>
      </c>
      <c r="E229" s="158">
        <v>0</v>
      </c>
      <c r="F229" s="226">
        <f>D229*E229</f>
        <v>0</v>
      </c>
      <c r="G229" s="375"/>
      <c r="H229" s="68"/>
      <c r="I229" s="666"/>
      <c r="J229" s="674" t="s">
        <v>373</v>
      </c>
      <c r="K229" s="655"/>
      <c r="L229" s="655"/>
      <c r="M229" s="675"/>
    </row>
    <row r="230" spans="1:13" ht="22.5" x14ac:dyDescent="0.25">
      <c r="A230" s="13"/>
      <c r="B230" s="250" t="s">
        <v>43</v>
      </c>
      <c r="C230" s="253"/>
      <c r="D230" s="253"/>
      <c r="E230" s="253"/>
      <c r="F230" s="253"/>
      <c r="G230" s="827"/>
      <c r="H230" s="920"/>
      <c r="I230" s="920"/>
      <c r="J230" s="674" t="s">
        <v>373</v>
      </c>
      <c r="K230" s="655"/>
      <c r="L230" s="655"/>
      <c r="M230" s="675"/>
    </row>
    <row r="231" spans="1:13" ht="22.5" x14ac:dyDescent="0.25">
      <c r="A231" s="13"/>
      <c r="B231" s="257" t="s">
        <v>41</v>
      </c>
      <c r="C231" s="158">
        <v>0</v>
      </c>
      <c r="D231" s="730">
        <v>550</v>
      </c>
      <c r="E231" s="730">
        <v>2</v>
      </c>
      <c r="F231" s="226">
        <f>D231*E231</f>
        <v>1100</v>
      </c>
      <c r="G231" s="918"/>
      <c r="H231" s="728" t="s">
        <v>418</v>
      </c>
      <c r="I231" s="729" t="s">
        <v>419</v>
      </c>
      <c r="J231" s="674" t="s">
        <v>373</v>
      </c>
      <c r="K231" s="655"/>
      <c r="L231" s="655"/>
      <c r="M231" s="675"/>
    </row>
    <row r="232" spans="1:13" ht="22.5" x14ac:dyDescent="0.25">
      <c r="A232" s="13"/>
      <c r="B232" s="145" t="s">
        <v>203</v>
      </c>
      <c r="C232" s="158">
        <v>0</v>
      </c>
      <c r="D232" s="730">
        <v>250</v>
      </c>
      <c r="E232" s="730">
        <v>2</v>
      </c>
      <c r="F232" s="226">
        <f>D232*E232</f>
        <v>500</v>
      </c>
      <c r="G232" s="918"/>
      <c r="H232" s="728" t="s">
        <v>418</v>
      </c>
      <c r="I232" s="729" t="s">
        <v>420</v>
      </c>
      <c r="J232" s="674" t="s">
        <v>373</v>
      </c>
      <c r="K232" s="655"/>
      <c r="L232" s="655"/>
      <c r="M232" s="675"/>
    </row>
    <row r="233" spans="1:13" ht="22.5" x14ac:dyDescent="0.25">
      <c r="A233" s="13"/>
      <c r="B233" s="258" t="s">
        <v>40</v>
      </c>
      <c r="C233" s="158">
        <v>0</v>
      </c>
      <c r="D233" s="730">
        <v>75</v>
      </c>
      <c r="E233" s="730">
        <v>4</v>
      </c>
      <c r="F233" s="226">
        <f>D233*E233</f>
        <v>300</v>
      </c>
      <c r="G233" s="375"/>
      <c r="H233" s="728" t="s">
        <v>418</v>
      </c>
      <c r="I233" s="729" t="s">
        <v>421</v>
      </c>
      <c r="J233" s="674" t="s">
        <v>373</v>
      </c>
      <c r="K233" s="655"/>
      <c r="L233" s="655"/>
      <c r="M233" s="675"/>
    </row>
    <row r="234" spans="1:13" ht="22.5" x14ac:dyDescent="0.25">
      <c r="A234" s="13"/>
      <c r="B234" s="250" t="s">
        <v>42</v>
      </c>
      <c r="C234" s="253"/>
      <c r="D234" s="253"/>
      <c r="E234" s="253"/>
      <c r="F234" s="253"/>
      <c r="G234" s="827"/>
      <c r="H234" s="920"/>
      <c r="I234" s="920"/>
      <c r="J234" s="674" t="s">
        <v>373</v>
      </c>
      <c r="K234" s="655"/>
      <c r="L234" s="655"/>
      <c r="M234" s="675"/>
    </row>
    <row r="235" spans="1:13" ht="22.5" x14ac:dyDescent="0.25">
      <c r="A235" s="13"/>
      <c r="B235" s="257" t="s">
        <v>41</v>
      </c>
      <c r="C235" s="158">
        <v>0</v>
      </c>
      <c r="D235" s="158">
        <v>0</v>
      </c>
      <c r="E235" s="158">
        <v>0</v>
      </c>
      <c r="F235" s="226">
        <f>D235*E235</f>
        <v>0</v>
      </c>
      <c r="G235" s="918"/>
      <c r="H235" s="68"/>
      <c r="I235" s="667"/>
      <c r="J235" s="674" t="s">
        <v>373</v>
      </c>
      <c r="K235" s="655"/>
      <c r="L235" s="655"/>
      <c r="M235" s="675"/>
    </row>
    <row r="236" spans="1:13" ht="22.5" x14ac:dyDescent="0.25">
      <c r="A236" s="13"/>
      <c r="B236" s="145" t="s">
        <v>203</v>
      </c>
      <c r="C236" s="158">
        <v>0</v>
      </c>
      <c r="D236" s="158">
        <v>0</v>
      </c>
      <c r="E236" s="158">
        <v>0</v>
      </c>
      <c r="F236" s="226">
        <f>D236*E236</f>
        <v>0</v>
      </c>
      <c r="G236" s="918"/>
      <c r="H236" s="68"/>
      <c r="I236" s="664"/>
      <c r="J236" s="674" t="s">
        <v>373</v>
      </c>
      <c r="K236" s="655"/>
      <c r="L236" s="655"/>
      <c r="M236" s="675"/>
    </row>
    <row r="237" spans="1:13" ht="22.5" x14ac:dyDescent="0.25">
      <c r="A237" s="372"/>
      <c r="B237" s="258" t="s">
        <v>40</v>
      </c>
      <c r="C237" s="158">
        <v>0</v>
      </c>
      <c r="D237" s="158">
        <v>0</v>
      </c>
      <c r="E237" s="158">
        <v>0</v>
      </c>
      <c r="F237" s="226">
        <f>D237*E237</f>
        <v>0</v>
      </c>
      <c r="G237" s="375"/>
      <c r="H237" s="68"/>
      <c r="I237" s="666"/>
      <c r="J237" s="674" t="s">
        <v>373</v>
      </c>
      <c r="K237" s="655"/>
      <c r="L237" s="655"/>
      <c r="M237" s="675"/>
    </row>
    <row r="238" spans="1:13" ht="22.5" x14ac:dyDescent="0.25">
      <c r="A238" s="372"/>
      <c r="B238" s="449" t="s">
        <v>339</v>
      </c>
      <c r="C238" s="159">
        <f>C227+C231+C235+F227+F231+F235</f>
        <v>1100</v>
      </c>
      <c r="D238" s="352"/>
      <c r="E238" s="352"/>
      <c r="F238" s="159"/>
      <c r="G238" s="827"/>
      <c r="H238" s="919"/>
      <c r="I238" s="919"/>
      <c r="J238" s="674" t="s">
        <v>373</v>
      </c>
      <c r="K238" s="655"/>
      <c r="L238" s="655"/>
      <c r="M238" s="675" t="s">
        <v>127</v>
      </c>
    </row>
    <row r="239" spans="1:13" ht="22.5" x14ac:dyDescent="0.25">
      <c r="A239" s="372"/>
      <c r="B239" s="450" t="s">
        <v>340</v>
      </c>
      <c r="C239" s="159">
        <f>F228+F232+F236+C228+C232+C236</f>
        <v>500</v>
      </c>
      <c r="D239" s="352"/>
      <c r="E239" s="352"/>
      <c r="F239" s="159"/>
      <c r="G239" s="827"/>
      <c r="H239" s="827"/>
      <c r="I239" s="827"/>
      <c r="J239" s="674" t="s">
        <v>373</v>
      </c>
      <c r="K239" s="655"/>
      <c r="L239" s="655"/>
      <c r="M239" s="675" t="s">
        <v>127</v>
      </c>
    </row>
    <row r="240" spans="1:13" ht="22.5" x14ac:dyDescent="0.25">
      <c r="A240" s="372"/>
      <c r="B240" s="568" t="s">
        <v>341</v>
      </c>
      <c r="C240" s="159">
        <f>F229+F233+F237+C229+C233+C237</f>
        <v>300</v>
      </c>
      <c r="D240" s="352"/>
      <c r="E240" s="352"/>
      <c r="F240" s="159"/>
      <c r="G240" s="827"/>
      <c r="H240" s="827"/>
      <c r="I240" s="827"/>
      <c r="J240" s="674" t="s">
        <v>373</v>
      </c>
      <c r="K240" s="655"/>
      <c r="L240" s="655"/>
      <c r="M240" s="675" t="s">
        <v>127</v>
      </c>
    </row>
    <row r="241" spans="1:13" ht="22.5" x14ac:dyDescent="0.25">
      <c r="A241" s="13"/>
      <c r="B241" s="163" t="s">
        <v>342</v>
      </c>
      <c r="C241" s="278">
        <f>C238+C239+C240</f>
        <v>1900</v>
      </c>
      <c r="D241" s="352"/>
      <c r="E241" s="352"/>
      <c r="F241" s="278"/>
      <c r="G241" s="447"/>
      <c r="H241" s="448"/>
      <c r="I241" s="688"/>
      <c r="J241" s="674" t="s">
        <v>373</v>
      </c>
      <c r="K241" s="655"/>
      <c r="L241" s="655"/>
      <c r="M241" s="675"/>
    </row>
    <row r="242" spans="1:13" ht="22.5" x14ac:dyDescent="0.25">
      <c r="A242" s="254"/>
      <c r="B242" s="449" t="s">
        <v>343</v>
      </c>
      <c r="C242" s="278">
        <f>WP_B1_Travel_1_1_subTotal</f>
        <v>1100</v>
      </c>
      <c r="D242" s="120"/>
      <c r="E242" s="120"/>
      <c r="F242" s="120"/>
      <c r="G242" s="120"/>
      <c r="H242" s="120"/>
      <c r="I242" s="120"/>
      <c r="J242" s="674" t="s">
        <v>373</v>
      </c>
      <c r="K242" s="655"/>
      <c r="L242" s="655"/>
      <c r="M242" s="680" t="s">
        <v>127</v>
      </c>
    </row>
    <row r="243" spans="1:13" ht="22.5" x14ac:dyDescent="0.25">
      <c r="A243" s="254"/>
      <c r="B243" s="450" t="s">
        <v>344</v>
      </c>
      <c r="C243" s="278">
        <f>WP_B1_Travel_1_2_subTotal</f>
        <v>500</v>
      </c>
      <c r="D243" s="120"/>
      <c r="E243" s="120"/>
      <c r="F243" s="120"/>
      <c r="G243" s="120"/>
      <c r="H243" s="120"/>
      <c r="I243" s="120"/>
      <c r="J243" s="674" t="s">
        <v>373</v>
      </c>
      <c r="K243" s="655"/>
      <c r="L243" s="655"/>
      <c r="M243" s="680" t="s">
        <v>127</v>
      </c>
    </row>
    <row r="244" spans="1:13" ht="22.5" x14ac:dyDescent="0.25">
      <c r="A244" s="254"/>
      <c r="B244" s="450" t="s">
        <v>345</v>
      </c>
      <c r="C244" s="278">
        <f>WP_B1_Travel_1_3_subTotal</f>
        <v>300</v>
      </c>
      <c r="D244" s="120"/>
      <c r="E244" s="120"/>
      <c r="F244" s="120"/>
      <c r="G244" s="120"/>
      <c r="H244" s="120"/>
      <c r="I244" s="120"/>
      <c r="J244" s="674" t="s">
        <v>373</v>
      </c>
      <c r="K244" s="655"/>
      <c r="L244" s="655"/>
      <c r="M244" s="680" t="s">
        <v>127</v>
      </c>
    </row>
    <row r="245" spans="1:13" ht="22.5" x14ac:dyDescent="0.25">
      <c r="A245" s="17"/>
      <c r="B245" s="163" t="s">
        <v>338</v>
      </c>
      <c r="C245" s="281">
        <f>C242+C243+C244</f>
        <v>1900</v>
      </c>
      <c r="D245" s="303"/>
      <c r="E245" s="140"/>
      <c r="F245" s="452">
        <v>0</v>
      </c>
      <c r="G245" s="453"/>
      <c r="H245" s="713"/>
      <c r="I245" s="713"/>
      <c r="J245" s="674" t="s">
        <v>373</v>
      </c>
      <c r="K245" s="655"/>
      <c r="L245" s="655"/>
      <c r="M245" s="675"/>
    </row>
    <row r="246" spans="1:13" x14ac:dyDescent="0.25">
      <c r="A246" s="254" t="s">
        <v>399</v>
      </c>
      <c r="B246" s="120" t="str">
        <f>IDX_WP_Name_2</f>
        <v>PLANNING</v>
      </c>
      <c r="C246" s="120"/>
      <c r="D246" s="120"/>
      <c r="E246" s="120"/>
      <c r="F246" s="120"/>
      <c r="G246" s="120"/>
      <c r="H246" s="120"/>
      <c r="I246" s="120"/>
      <c r="J246" s="679"/>
      <c r="K246" s="655"/>
      <c r="L246" s="655"/>
      <c r="M246" s="680"/>
    </row>
    <row r="247" spans="1:13" ht="22.5" x14ac:dyDescent="0.25">
      <c r="A247" s="14"/>
      <c r="B247" s="357" t="s">
        <v>433</v>
      </c>
      <c r="C247" s="19"/>
      <c r="D247" s="19"/>
      <c r="E247" s="19"/>
      <c r="F247" s="19"/>
      <c r="G247" s="19"/>
      <c r="H247" s="19"/>
      <c r="I247" s="19"/>
      <c r="J247" s="674" t="s">
        <v>373</v>
      </c>
      <c r="K247" s="655"/>
      <c r="L247" s="655"/>
      <c r="M247" s="675"/>
    </row>
    <row r="248" spans="1:13" ht="22.5" x14ac:dyDescent="0.25">
      <c r="A248" s="13"/>
      <c r="B248" s="250" t="s">
        <v>44</v>
      </c>
      <c r="C248" s="300"/>
      <c r="D248" s="251"/>
      <c r="E248" s="251"/>
      <c r="F248" s="251"/>
      <c r="G248" s="919"/>
      <c r="H248" s="920"/>
      <c r="I248" s="920"/>
      <c r="J248" s="674" t="s">
        <v>373</v>
      </c>
      <c r="K248" s="655"/>
      <c r="L248" s="655"/>
      <c r="M248" s="675"/>
    </row>
    <row r="249" spans="1:13" ht="22.5" x14ac:dyDescent="0.25">
      <c r="A249" s="13"/>
      <c r="B249" s="257" t="s">
        <v>41</v>
      </c>
      <c r="C249" s="158">
        <v>0</v>
      </c>
      <c r="D249" s="158">
        <v>450</v>
      </c>
      <c r="E249" s="158">
        <v>3</v>
      </c>
      <c r="F249" s="226">
        <f>D249*E249</f>
        <v>1350</v>
      </c>
      <c r="G249" s="918"/>
      <c r="H249" s="728"/>
      <c r="I249" s="729"/>
      <c r="J249" s="674" t="s">
        <v>373</v>
      </c>
      <c r="K249" s="676"/>
      <c r="L249" s="676"/>
      <c r="M249" s="675"/>
    </row>
    <row r="250" spans="1:13" ht="22.5" x14ac:dyDescent="0.25">
      <c r="A250" s="13"/>
      <c r="B250" s="145" t="s">
        <v>203</v>
      </c>
      <c r="C250" s="158">
        <v>0</v>
      </c>
      <c r="D250" s="158">
        <v>250</v>
      </c>
      <c r="E250" s="158">
        <v>3</v>
      </c>
      <c r="F250" s="226">
        <f>D250*E250</f>
        <v>750</v>
      </c>
      <c r="G250" s="918"/>
      <c r="H250" s="728"/>
      <c r="I250" s="729"/>
      <c r="J250" s="674" t="s">
        <v>373</v>
      </c>
      <c r="K250" s="655"/>
      <c r="L250" s="655"/>
      <c r="M250" s="675"/>
    </row>
    <row r="251" spans="1:13" ht="22.5" x14ac:dyDescent="0.25">
      <c r="A251" s="13"/>
      <c r="B251" s="258" t="s">
        <v>40</v>
      </c>
      <c r="C251" s="158">
        <v>0</v>
      </c>
      <c r="D251" s="158">
        <v>150</v>
      </c>
      <c r="E251" s="158">
        <v>3</v>
      </c>
      <c r="F251" s="226">
        <f>D251*E251</f>
        <v>450</v>
      </c>
      <c r="G251" s="375"/>
      <c r="H251" s="728"/>
      <c r="I251" s="729"/>
      <c r="J251" s="674" t="s">
        <v>373</v>
      </c>
      <c r="K251" s="655"/>
      <c r="L251" s="655"/>
      <c r="M251" s="675"/>
    </row>
    <row r="252" spans="1:13" ht="22.5" x14ac:dyDescent="0.25">
      <c r="A252" s="13"/>
      <c r="B252" s="250" t="s">
        <v>43</v>
      </c>
      <c r="C252" s="253"/>
      <c r="D252" s="253"/>
      <c r="E252" s="253"/>
      <c r="F252" s="253"/>
      <c r="G252" s="827"/>
      <c r="H252" s="920"/>
      <c r="I252" s="920"/>
      <c r="J252" s="674" t="s">
        <v>373</v>
      </c>
      <c r="K252" s="655"/>
      <c r="L252" s="655"/>
      <c r="M252" s="675"/>
    </row>
    <row r="253" spans="1:13" ht="22.5" x14ac:dyDescent="0.25">
      <c r="A253" s="13"/>
      <c r="B253" s="257" t="s">
        <v>41</v>
      </c>
      <c r="C253" s="158">
        <v>0</v>
      </c>
      <c r="D253" s="158">
        <v>450</v>
      </c>
      <c r="E253" s="158">
        <v>3</v>
      </c>
      <c r="F253" s="226">
        <f>D253*E253</f>
        <v>1350</v>
      </c>
      <c r="G253" s="918"/>
      <c r="H253" s="728" t="s">
        <v>418</v>
      </c>
      <c r="I253" s="729" t="s">
        <v>430</v>
      </c>
      <c r="J253" s="674" t="s">
        <v>373</v>
      </c>
      <c r="K253" s="655"/>
      <c r="L253" s="655"/>
      <c r="M253" s="675"/>
    </row>
    <row r="254" spans="1:13" ht="22.5" x14ac:dyDescent="0.25">
      <c r="A254" s="13"/>
      <c r="B254" s="145" t="s">
        <v>203</v>
      </c>
      <c r="C254" s="158">
        <v>0</v>
      </c>
      <c r="D254" s="158">
        <v>250</v>
      </c>
      <c r="E254" s="158">
        <v>3</v>
      </c>
      <c r="F254" s="226">
        <f>D254*E254</f>
        <v>750</v>
      </c>
      <c r="G254" s="918"/>
      <c r="H254" s="728" t="s">
        <v>418</v>
      </c>
      <c r="I254" s="729" t="s">
        <v>431</v>
      </c>
      <c r="J254" s="674" t="s">
        <v>373</v>
      </c>
      <c r="K254" s="655"/>
      <c r="L254" s="655"/>
      <c r="M254" s="675"/>
    </row>
    <row r="255" spans="1:13" ht="22.5" x14ac:dyDescent="0.25">
      <c r="A255" s="13"/>
      <c r="B255" s="258" t="s">
        <v>40</v>
      </c>
      <c r="C255" s="158">
        <v>0</v>
      </c>
      <c r="D255" s="158">
        <v>150</v>
      </c>
      <c r="E255" s="158">
        <v>3</v>
      </c>
      <c r="F255" s="226">
        <f>D255*E255</f>
        <v>450</v>
      </c>
      <c r="G255" s="375"/>
      <c r="H255" s="728" t="s">
        <v>418</v>
      </c>
      <c r="I255" s="729" t="s">
        <v>432</v>
      </c>
      <c r="J255" s="674" t="s">
        <v>373</v>
      </c>
      <c r="K255" s="655"/>
      <c r="L255" s="655"/>
      <c r="M255" s="675"/>
    </row>
    <row r="256" spans="1:13" ht="22.5" x14ac:dyDescent="0.25">
      <c r="A256" s="13"/>
      <c r="B256" s="250" t="s">
        <v>42</v>
      </c>
      <c r="C256" s="253"/>
      <c r="D256" s="253"/>
      <c r="E256" s="253"/>
      <c r="F256" s="253"/>
      <c r="G256" s="827"/>
      <c r="H256" s="920"/>
      <c r="I256" s="920"/>
      <c r="J256" s="674" t="s">
        <v>373</v>
      </c>
      <c r="K256" s="655"/>
      <c r="L256" s="655"/>
      <c r="M256" s="675"/>
    </row>
    <row r="257" spans="1:13" ht="22.5" x14ac:dyDescent="0.25">
      <c r="A257" s="13"/>
      <c r="B257" s="257" t="s">
        <v>41</v>
      </c>
      <c r="C257" s="158">
        <v>0</v>
      </c>
      <c r="D257" s="158">
        <v>0</v>
      </c>
      <c r="E257" s="158">
        <v>0</v>
      </c>
      <c r="F257" s="226">
        <f>D257*E257</f>
        <v>0</v>
      </c>
      <c r="G257" s="918"/>
      <c r="H257" s="68"/>
      <c r="I257" s="667"/>
      <c r="J257" s="674" t="s">
        <v>373</v>
      </c>
      <c r="K257" s="655"/>
      <c r="L257" s="655"/>
      <c r="M257" s="675"/>
    </row>
    <row r="258" spans="1:13" ht="22.5" x14ac:dyDescent="0.25">
      <c r="A258" s="13"/>
      <c r="B258" s="145" t="s">
        <v>203</v>
      </c>
      <c r="C258" s="158">
        <v>0</v>
      </c>
      <c r="D258" s="158">
        <v>0</v>
      </c>
      <c r="E258" s="158">
        <v>0</v>
      </c>
      <c r="F258" s="226">
        <f>D258*E258</f>
        <v>0</v>
      </c>
      <c r="G258" s="918"/>
      <c r="H258" s="68"/>
      <c r="I258" s="664"/>
      <c r="J258" s="674" t="s">
        <v>373</v>
      </c>
      <c r="K258" s="655"/>
      <c r="L258" s="655"/>
      <c r="M258" s="675"/>
    </row>
    <row r="259" spans="1:13" ht="22.5" x14ac:dyDescent="0.25">
      <c r="A259" s="372"/>
      <c r="B259" s="258" t="s">
        <v>40</v>
      </c>
      <c r="C259" s="158">
        <v>0</v>
      </c>
      <c r="D259" s="158">
        <v>0</v>
      </c>
      <c r="E259" s="158">
        <v>0</v>
      </c>
      <c r="F259" s="226">
        <f>D259*E259</f>
        <v>0</v>
      </c>
      <c r="G259" s="375"/>
      <c r="H259" s="68"/>
      <c r="I259" s="666"/>
      <c r="J259" s="674" t="s">
        <v>373</v>
      </c>
      <c r="K259" s="655"/>
      <c r="L259" s="655"/>
      <c r="M259" s="675"/>
    </row>
    <row r="260" spans="1:13" ht="22.5" x14ac:dyDescent="0.25">
      <c r="A260" s="372"/>
      <c r="B260" s="449" t="s">
        <v>339</v>
      </c>
      <c r="C260" s="159">
        <f>C249+C253+C257+F249+F253+F257</f>
        <v>2700</v>
      </c>
      <c r="D260" s="352"/>
      <c r="E260" s="352"/>
      <c r="F260" s="159"/>
      <c r="G260" s="827"/>
      <c r="H260" s="919"/>
      <c r="I260" s="919"/>
      <c r="J260" s="674" t="s">
        <v>373</v>
      </c>
      <c r="K260" s="655"/>
      <c r="L260" s="655"/>
      <c r="M260" s="675" t="s">
        <v>127</v>
      </c>
    </row>
    <row r="261" spans="1:13" ht="22.5" x14ac:dyDescent="0.25">
      <c r="A261" s="372"/>
      <c r="B261" s="450" t="s">
        <v>340</v>
      </c>
      <c r="C261" s="159">
        <f>F250+F254+F258+C250+C254+C258</f>
        <v>1500</v>
      </c>
      <c r="D261" s="352"/>
      <c r="E261" s="352"/>
      <c r="F261" s="159"/>
      <c r="G261" s="827"/>
      <c r="H261" s="827"/>
      <c r="I261" s="827"/>
      <c r="J261" s="674" t="s">
        <v>373</v>
      </c>
      <c r="K261" s="655"/>
      <c r="L261" s="655"/>
      <c r="M261" s="675" t="s">
        <v>127</v>
      </c>
    </row>
    <row r="262" spans="1:13" ht="22.5" x14ac:dyDescent="0.25">
      <c r="A262" s="372"/>
      <c r="B262" s="568" t="s">
        <v>341</v>
      </c>
      <c r="C262" s="159">
        <f>F251+F255+F259+C251+C255+C259</f>
        <v>900</v>
      </c>
      <c r="D262" s="352"/>
      <c r="E262" s="352"/>
      <c r="F262" s="159"/>
      <c r="G262" s="827"/>
      <c r="H262" s="827"/>
      <c r="I262" s="827"/>
      <c r="J262" s="674" t="s">
        <v>373</v>
      </c>
      <c r="K262" s="655"/>
      <c r="L262" s="655"/>
      <c r="M262" s="675" t="s">
        <v>127</v>
      </c>
    </row>
    <row r="263" spans="1:13" ht="22.5" x14ac:dyDescent="0.25">
      <c r="A263" s="13"/>
      <c r="B263" s="163" t="s">
        <v>342</v>
      </c>
      <c r="C263" s="278">
        <f>C260+C261+C262</f>
        <v>5100</v>
      </c>
      <c r="D263" s="352"/>
      <c r="E263" s="352"/>
      <c r="F263" s="278"/>
      <c r="G263" s="447"/>
      <c r="H263" s="448"/>
      <c r="I263" s="688"/>
      <c r="J263" s="674" t="s">
        <v>373</v>
      </c>
      <c r="K263" s="655"/>
      <c r="L263" s="655"/>
      <c r="M263" s="675"/>
    </row>
    <row r="264" spans="1:13" ht="22.5" x14ac:dyDescent="0.25">
      <c r="A264" s="254"/>
      <c r="B264" s="449" t="s">
        <v>343</v>
      </c>
      <c r="C264" s="278">
        <f>WP_B2_Travel_1_1_subTotal</f>
        <v>2700</v>
      </c>
      <c r="D264" s="120"/>
      <c r="E264" s="120"/>
      <c r="F264" s="120"/>
      <c r="G264" s="120"/>
      <c r="H264" s="120"/>
      <c r="I264" s="120"/>
      <c r="J264" s="674" t="s">
        <v>373</v>
      </c>
      <c r="K264" s="655"/>
      <c r="L264" s="655"/>
      <c r="M264" s="680" t="s">
        <v>127</v>
      </c>
    </row>
    <row r="265" spans="1:13" ht="22.5" x14ac:dyDescent="0.25">
      <c r="A265" s="254"/>
      <c r="B265" s="450" t="s">
        <v>344</v>
      </c>
      <c r="C265" s="278">
        <f>WP_B2_Travel_1_2_subTotal</f>
        <v>1500</v>
      </c>
      <c r="D265" s="120"/>
      <c r="E265" s="120"/>
      <c r="F265" s="120"/>
      <c r="G265" s="120"/>
      <c r="H265" s="120"/>
      <c r="I265" s="120"/>
      <c r="J265" s="674" t="s">
        <v>373</v>
      </c>
      <c r="K265" s="655"/>
      <c r="L265" s="655"/>
      <c r="M265" s="680" t="s">
        <v>127</v>
      </c>
    </row>
    <row r="266" spans="1:13" ht="22.5" x14ac:dyDescent="0.25">
      <c r="A266" s="254"/>
      <c r="B266" s="450" t="s">
        <v>345</v>
      </c>
      <c r="C266" s="278">
        <f>WP_B2_Travel_1_3_subTotal</f>
        <v>900</v>
      </c>
      <c r="D266" s="120"/>
      <c r="E266" s="120"/>
      <c r="F266" s="120"/>
      <c r="G266" s="120"/>
      <c r="H266" s="120"/>
      <c r="I266" s="120"/>
      <c r="J266" s="674" t="s">
        <v>373</v>
      </c>
      <c r="K266" s="655"/>
      <c r="L266" s="655"/>
      <c r="M266" s="680" t="s">
        <v>127</v>
      </c>
    </row>
    <row r="267" spans="1:13" ht="22.5" x14ac:dyDescent="0.25">
      <c r="A267" s="17"/>
      <c r="B267" s="163" t="s">
        <v>338</v>
      </c>
      <c r="C267" s="281">
        <f>C264+C265+C266</f>
        <v>5100</v>
      </c>
      <c r="D267" s="303"/>
      <c r="E267" s="140"/>
      <c r="F267" s="452">
        <v>0</v>
      </c>
      <c r="G267" s="453"/>
      <c r="H267" s="713"/>
      <c r="I267" s="713"/>
      <c r="J267" s="674" t="s">
        <v>373</v>
      </c>
      <c r="K267" s="655"/>
      <c r="L267" s="655"/>
      <c r="M267" s="675"/>
    </row>
    <row r="268" spans="1:13" x14ac:dyDescent="0.25">
      <c r="A268" s="254" t="s">
        <v>402</v>
      </c>
      <c r="B268" s="120" t="str">
        <f>IDX_WP_Name_3</f>
        <v>EXERCISE CONDUCT</v>
      </c>
      <c r="C268" s="120"/>
      <c r="D268" s="120"/>
      <c r="E268" s="120"/>
      <c r="F268" s="120"/>
      <c r="G268" s="120"/>
      <c r="H268" s="120"/>
      <c r="I268" s="120"/>
      <c r="J268" s="679"/>
      <c r="K268" s="655"/>
      <c r="L268" s="655"/>
      <c r="M268" s="680"/>
    </row>
    <row r="269" spans="1:13" ht="22.5" x14ac:dyDescent="0.25">
      <c r="A269" s="14"/>
      <c r="B269" s="357" t="s">
        <v>434</v>
      </c>
      <c r="C269" s="19"/>
      <c r="D269" s="19"/>
      <c r="E269" s="19"/>
      <c r="F269" s="19"/>
      <c r="G269" s="19"/>
      <c r="H269" s="19"/>
      <c r="I269" s="19"/>
      <c r="J269" s="674" t="s">
        <v>373</v>
      </c>
      <c r="K269" s="655"/>
      <c r="L269" s="655"/>
      <c r="M269" s="675"/>
    </row>
    <row r="270" spans="1:13" ht="22.5" x14ac:dyDescent="0.25">
      <c r="A270" s="13"/>
      <c r="B270" s="250" t="s">
        <v>44</v>
      </c>
      <c r="C270" s="300"/>
      <c r="D270" s="251"/>
      <c r="E270" s="251"/>
      <c r="F270" s="251"/>
      <c r="G270" s="919"/>
      <c r="H270" s="920"/>
      <c r="I270" s="920"/>
      <c r="J270" s="674" t="s">
        <v>373</v>
      </c>
      <c r="K270" s="655"/>
      <c r="L270" s="655"/>
      <c r="M270" s="675"/>
    </row>
    <row r="271" spans="1:13" ht="22.5" x14ac:dyDescent="0.25">
      <c r="A271" s="13"/>
      <c r="B271" s="257" t="s">
        <v>41</v>
      </c>
      <c r="C271" s="158">
        <v>0</v>
      </c>
      <c r="D271" s="158">
        <v>0</v>
      </c>
      <c r="E271" s="158">
        <v>0</v>
      </c>
      <c r="F271" s="226">
        <f>D271*E271</f>
        <v>0</v>
      </c>
      <c r="G271" s="918"/>
      <c r="H271" s="68"/>
      <c r="I271" s="664"/>
      <c r="J271" s="674" t="s">
        <v>373</v>
      </c>
      <c r="K271" s="676"/>
      <c r="L271" s="676"/>
      <c r="M271" s="675"/>
    </row>
    <row r="272" spans="1:13" ht="22.5" x14ac:dyDescent="0.25">
      <c r="A272" s="13"/>
      <c r="B272" s="145" t="s">
        <v>203</v>
      </c>
      <c r="C272" s="158">
        <v>0</v>
      </c>
      <c r="D272" s="158">
        <v>0</v>
      </c>
      <c r="E272" s="158">
        <v>0</v>
      </c>
      <c r="F272" s="226">
        <f>D272*E272</f>
        <v>0</v>
      </c>
      <c r="G272" s="918"/>
      <c r="H272" s="68"/>
      <c r="I272" s="664"/>
      <c r="J272" s="674" t="s">
        <v>373</v>
      </c>
      <c r="K272" s="655"/>
      <c r="L272" s="655"/>
      <c r="M272" s="675"/>
    </row>
    <row r="273" spans="1:13" ht="22.5" x14ac:dyDescent="0.25">
      <c r="A273" s="13"/>
      <c r="B273" s="258" t="s">
        <v>40</v>
      </c>
      <c r="C273" s="158">
        <v>0</v>
      </c>
      <c r="D273" s="158">
        <v>0</v>
      </c>
      <c r="E273" s="158">
        <v>0</v>
      </c>
      <c r="F273" s="226">
        <f>D273*E273</f>
        <v>0</v>
      </c>
      <c r="G273" s="375"/>
      <c r="H273" s="68"/>
      <c r="I273" s="666"/>
      <c r="J273" s="674" t="s">
        <v>373</v>
      </c>
      <c r="K273" s="655"/>
      <c r="L273" s="655"/>
      <c r="M273" s="675"/>
    </row>
    <row r="274" spans="1:13" ht="22.5" x14ac:dyDescent="0.25">
      <c r="A274" s="13"/>
      <c r="B274" s="250" t="s">
        <v>43</v>
      </c>
      <c r="C274" s="253"/>
      <c r="D274" s="253"/>
      <c r="E274" s="253"/>
      <c r="F274" s="253"/>
      <c r="G274" s="827"/>
      <c r="H274" s="920"/>
      <c r="I274" s="920"/>
      <c r="J274" s="674" t="s">
        <v>373</v>
      </c>
      <c r="K274" s="655"/>
      <c r="L274" s="655"/>
      <c r="M274" s="675"/>
    </row>
    <row r="275" spans="1:13" ht="22.5" x14ac:dyDescent="0.25">
      <c r="A275" s="13"/>
      <c r="B275" s="257" t="s">
        <v>41</v>
      </c>
      <c r="C275" s="158">
        <v>0</v>
      </c>
      <c r="D275" s="158">
        <v>0</v>
      </c>
      <c r="E275" s="158">
        <v>0</v>
      </c>
      <c r="F275" s="226">
        <f>D275*E275</f>
        <v>0</v>
      </c>
      <c r="G275" s="918"/>
      <c r="H275" s="68" t="s">
        <v>418</v>
      </c>
      <c r="I275" s="667"/>
      <c r="J275" s="674" t="s">
        <v>373</v>
      </c>
      <c r="K275" s="655"/>
      <c r="L275" s="655"/>
      <c r="M275" s="675"/>
    </row>
    <row r="276" spans="1:13" ht="22.5" x14ac:dyDescent="0.25">
      <c r="A276" s="13"/>
      <c r="B276" s="145" t="s">
        <v>203</v>
      </c>
      <c r="C276" s="158">
        <v>0</v>
      </c>
      <c r="D276" s="158">
        <v>0</v>
      </c>
      <c r="E276" s="158">
        <v>0</v>
      </c>
      <c r="F276" s="226">
        <f>D276*E276</f>
        <v>0</v>
      </c>
      <c r="G276" s="918"/>
      <c r="H276" s="68" t="s">
        <v>418</v>
      </c>
      <c r="I276" s="664"/>
      <c r="J276" s="674" t="s">
        <v>373</v>
      </c>
      <c r="K276" s="655"/>
      <c r="L276" s="655"/>
      <c r="M276" s="675"/>
    </row>
    <row r="277" spans="1:13" ht="22.5" x14ac:dyDescent="0.25">
      <c r="A277" s="13"/>
      <c r="B277" s="258" t="s">
        <v>40</v>
      </c>
      <c r="C277" s="158">
        <v>0</v>
      </c>
      <c r="D277" s="158">
        <v>0</v>
      </c>
      <c r="E277" s="158">
        <v>0</v>
      </c>
      <c r="F277" s="226">
        <f>D277*E277</f>
        <v>0</v>
      </c>
      <c r="G277" s="375"/>
      <c r="H277" s="68" t="s">
        <v>418</v>
      </c>
      <c r="I277" s="666"/>
      <c r="J277" s="674" t="s">
        <v>373</v>
      </c>
      <c r="K277" s="655"/>
      <c r="L277" s="655"/>
      <c r="M277" s="675"/>
    </row>
    <row r="278" spans="1:13" ht="22.5" x14ac:dyDescent="0.25">
      <c r="A278" s="13"/>
      <c r="B278" s="250" t="s">
        <v>42</v>
      </c>
      <c r="C278" s="253"/>
      <c r="D278" s="253"/>
      <c r="E278" s="253"/>
      <c r="F278" s="253"/>
      <c r="G278" s="827"/>
      <c r="H278" s="920"/>
      <c r="I278" s="920"/>
      <c r="J278" s="674" t="s">
        <v>373</v>
      </c>
      <c r="K278" s="655"/>
      <c r="L278" s="655"/>
      <c r="M278" s="675"/>
    </row>
    <row r="279" spans="1:13" ht="22.5" x14ac:dyDescent="0.25">
      <c r="A279" s="13"/>
      <c r="B279" s="257" t="s">
        <v>41</v>
      </c>
      <c r="C279" s="158">
        <v>25000</v>
      </c>
      <c r="D279" s="158">
        <v>0</v>
      </c>
      <c r="E279" s="158">
        <v>0</v>
      </c>
      <c r="F279" s="226">
        <f>D279*E279</f>
        <v>0</v>
      </c>
      <c r="G279" s="918"/>
      <c r="H279" s="68" t="s">
        <v>418</v>
      </c>
      <c r="I279" s="667" t="s">
        <v>435</v>
      </c>
      <c r="J279" s="674" t="s">
        <v>373</v>
      </c>
      <c r="K279" s="655"/>
      <c r="L279" s="655"/>
      <c r="M279" s="675"/>
    </row>
    <row r="280" spans="1:13" ht="22.5" x14ac:dyDescent="0.25">
      <c r="A280" s="13"/>
      <c r="B280" s="145" t="s">
        <v>203</v>
      </c>
      <c r="C280" s="158">
        <v>0</v>
      </c>
      <c r="D280" s="158">
        <v>0</v>
      </c>
      <c r="E280" s="158">
        <v>0</v>
      </c>
      <c r="F280" s="226">
        <f>D280*E280</f>
        <v>0</v>
      </c>
      <c r="G280" s="918"/>
      <c r="H280" s="68"/>
      <c r="I280" s="664"/>
      <c r="J280" s="674" t="s">
        <v>373</v>
      </c>
      <c r="K280" s="655"/>
      <c r="L280" s="655"/>
      <c r="M280" s="675"/>
    </row>
    <row r="281" spans="1:13" ht="22.5" x14ac:dyDescent="0.25">
      <c r="A281" s="372"/>
      <c r="B281" s="258" t="s">
        <v>40</v>
      </c>
      <c r="C281" s="158">
        <v>0</v>
      </c>
      <c r="D281" s="158">
        <v>0</v>
      </c>
      <c r="E281" s="158">
        <v>0</v>
      </c>
      <c r="F281" s="226">
        <f>D281*E281</f>
        <v>0</v>
      </c>
      <c r="G281" s="375"/>
      <c r="H281" s="68"/>
      <c r="I281" s="666"/>
      <c r="J281" s="674" t="s">
        <v>373</v>
      </c>
      <c r="K281" s="655"/>
      <c r="L281" s="655"/>
      <c r="M281" s="675"/>
    </row>
    <row r="282" spans="1:13" ht="22.5" x14ac:dyDescent="0.25">
      <c r="A282" s="372"/>
      <c r="B282" s="449" t="s">
        <v>339</v>
      </c>
      <c r="C282" s="159">
        <f>C271+C275+C279+F271+F275+F279</f>
        <v>25000</v>
      </c>
      <c r="D282" s="352"/>
      <c r="E282" s="352"/>
      <c r="F282" s="159"/>
      <c r="G282" s="827"/>
      <c r="H282" s="919"/>
      <c r="I282" s="919"/>
      <c r="J282" s="674" t="s">
        <v>373</v>
      </c>
      <c r="K282" s="655"/>
      <c r="L282" s="655"/>
      <c r="M282" s="675" t="s">
        <v>127</v>
      </c>
    </row>
    <row r="283" spans="1:13" ht="22.5" x14ac:dyDescent="0.25">
      <c r="A283" s="372"/>
      <c r="B283" s="450" t="s">
        <v>340</v>
      </c>
      <c r="C283" s="159">
        <f>F272+F276+F280+C272+C276+C280</f>
        <v>0</v>
      </c>
      <c r="D283" s="352"/>
      <c r="E283" s="352"/>
      <c r="F283" s="159"/>
      <c r="G283" s="827"/>
      <c r="H283" s="827"/>
      <c r="I283" s="827"/>
      <c r="J283" s="674" t="s">
        <v>373</v>
      </c>
      <c r="K283" s="655"/>
      <c r="L283" s="655"/>
      <c r="M283" s="675" t="s">
        <v>127</v>
      </c>
    </row>
    <row r="284" spans="1:13" ht="22.5" x14ac:dyDescent="0.25">
      <c r="A284" s="372"/>
      <c r="B284" s="568" t="s">
        <v>341</v>
      </c>
      <c r="C284" s="159">
        <f>F273+F277+F281+C273+C277+C281</f>
        <v>0</v>
      </c>
      <c r="D284" s="352"/>
      <c r="E284" s="352"/>
      <c r="F284" s="159"/>
      <c r="G284" s="827"/>
      <c r="H284" s="827"/>
      <c r="I284" s="827"/>
      <c r="J284" s="674" t="s">
        <v>373</v>
      </c>
      <c r="K284" s="655"/>
      <c r="L284" s="655"/>
      <c r="M284" s="675" t="s">
        <v>127</v>
      </c>
    </row>
    <row r="285" spans="1:13" ht="22.5" x14ac:dyDescent="0.25">
      <c r="A285" s="13"/>
      <c r="B285" s="163" t="s">
        <v>342</v>
      </c>
      <c r="C285" s="278">
        <f>C282+C283+C284</f>
        <v>25000</v>
      </c>
      <c r="D285" s="352"/>
      <c r="E285" s="352"/>
      <c r="F285" s="278"/>
      <c r="G285" s="447"/>
      <c r="H285" s="448"/>
      <c r="I285" s="688"/>
      <c r="J285" s="674" t="s">
        <v>373</v>
      </c>
      <c r="K285" s="655"/>
      <c r="L285" s="655"/>
      <c r="M285" s="675"/>
    </row>
    <row r="286" spans="1:13" ht="22.5" x14ac:dyDescent="0.25">
      <c r="A286" s="254"/>
      <c r="B286" s="449" t="s">
        <v>343</v>
      </c>
      <c r="C286" s="278">
        <f>WP_B3_Travel_1_1_subTotal</f>
        <v>25000</v>
      </c>
      <c r="D286" s="120"/>
      <c r="E286" s="120"/>
      <c r="F286" s="120"/>
      <c r="G286" s="120"/>
      <c r="H286" s="120"/>
      <c r="I286" s="120"/>
      <c r="J286" s="674" t="s">
        <v>373</v>
      </c>
      <c r="K286" s="655"/>
      <c r="L286" s="655"/>
      <c r="M286" s="680" t="s">
        <v>127</v>
      </c>
    </row>
    <row r="287" spans="1:13" ht="22.5" x14ac:dyDescent="0.25">
      <c r="A287" s="254"/>
      <c r="B287" s="450" t="s">
        <v>344</v>
      </c>
      <c r="C287" s="278">
        <f>WP_B3_Travel_1_2_subTotal</f>
        <v>0</v>
      </c>
      <c r="D287" s="120"/>
      <c r="E287" s="120"/>
      <c r="F287" s="120"/>
      <c r="G287" s="120"/>
      <c r="H287" s="120"/>
      <c r="I287" s="120"/>
      <c r="J287" s="674" t="s">
        <v>373</v>
      </c>
      <c r="K287" s="655"/>
      <c r="L287" s="655"/>
      <c r="M287" s="680" t="s">
        <v>127</v>
      </c>
    </row>
    <row r="288" spans="1:13" ht="22.5" x14ac:dyDescent="0.25">
      <c r="A288" s="254"/>
      <c r="B288" s="450" t="s">
        <v>345</v>
      </c>
      <c r="C288" s="278">
        <f>WP_B3_Travel_1_3_subTotal</f>
        <v>0</v>
      </c>
      <c r="D288" s="120"/>
      <c r="E288" s="120"/>
      <c r="F288" s="120"/>
      <c r="G288" s="120"/>
      <c r="H288" s="120"/>
      <c r="I288" s="120"/>
      <c r="J288" s="674" t="s">
        <v>373</v>
      </c>
      <c r="K288" s="655"/>
      <c r="L288" s="655"/>
      <c r="M288" s="680" t="s">
        <v>127</v>
      </c>
    </row>
    <row r="289" spans="1:13" ht="22.5" x14ac:dyDescent="0.25">
      <c r="A289" s="17"/>
      <c r="B289" s="163" t="s">
        <v>338</v>
      </c>
      <c r="C289" s="281">
        <f>C286+C287+C288</f>
        <v>25000</v>
      </c>
      <c r="D289" s="303"/>
      <c r="E289" s="140"/>
      <c r="F289" s="452">
        <v>0</v>
      </c>
      <c r="G289" s="453"/>
      <c r="H289" s="721"/>
      <c r="I289" s="721"/>
      <c r="J289" s="674" t="s">
        <v>373</v>
      </c>
      <c r="K289" s="655"/>
      <c r="L289" s="655"/>
      <c r="M289" s="675"/>
    </row>
    <row r="290" spans="1:13" x14ac:dyDescent="0.25">
      <c r="A290" s="254" t="s">
        <v>403</v>
      </c>
      <c r="B290" s="120" t="str">
        <f>IDX_WP_Name_4</f>
        <v>DISSEMINATION &amp; VISIBILITY</v>
      </c>
      <c r="C290" s="120"/>
      <c r="D290" s="120"/>
      <c r="E290" s="120"/>
      <c r="F290" s="120"/>
      <c r="G290" s="120"/>
      <c r="H290" s="120"/>
      <c r="I290" s="120"/>
      <c r="J290" s="679"/>
      <c r="K290" s="655"/>
      <c r="L290" s="655"/>
      <c r="M290" s="680"/>
    </row>
    <row r="291" spans="1:13" ht="22.5" x14ac:dyDescent="0.25">
      <c r="A291" s="14"/>
      <c r="B291" s="357" t="s">
        <v>45</v>
      </c>
      <c r="C291" s="19"/>
      <c r="D291" s="19"/>
      <c r="E291" s="19"/>
      <c r="F291" s="19"/>
      <c r="G291" s="19"/>
      <c r="H291" s="19"/>
      <c r="I291" s="19"/>
      <c r="J291" s="674" t="s">
        <v>373</v>
      </c>
      <c r="K291" s="655"/>
      <c r="L291" s="655"/>
      <c r="M291" s="675"/>
    </row>
    <row r="292" spans="1:13" ht="22.5" x14ac:dyDescent="0.25">
      <c r="A292" s="13"/>
      <c r="B292" s="250" t="s">
        <v>44</v>
      </c>
      <c r="C292" s="300"/>
      <c r="D292" s="251"/>
      <c r="E292" s="251"/>
      <c r="F292" s="251"/>
      <c r="G292" s="919"/>
      <c r="H292" s="920"/>
      <c r="I292" s="920"/>
      <c r="J292" s="674" t="s">
        <v>373</v>
      </c>
      <c r="K292" s="655"/>
      <c r="L292" s="655"/>
      <c r="M292" s="675"/>
    </row>
    <row r="293" spans="1:13" ht="22.5" x14ac:dyDescent="0.25">
      <c r="A293" s="13"/>
      <c r="B293" s="257" t="s">
        <v>41</v>
      </c>
      <c r="C293" s="158">
        <v>0</v>
      </c>
      <c r="D293" s="158">
        <v>0</v>
      </c>
      <c r="E293" s="158">
        <v>0</v>
      </c>
      <c r="F293" s="226">
        <f>D293*E293</f>
        <v>0</v>
      </c>
      <c r="G293" s="918"/>
      <c r="H293" s="68"/>
      <c r="I293" s="664"/>
      <c r="J293" s="674" t="s">
        <v>373</v>
      </c>
      <c r="K293" s="676"/>
      <c r="L293" s="676"/>
      <c r="M293" s="675"/>
    </row>
    <row r="294" spans="1:13" ht="22.5" x14ac:dyDescent="0.25">
      <c r="A294" s="13"/>
      <c r="B294" s="145" t="s">
        <v>203</v>
      </c>
      <c r="C294" s="158">
        <v>0</v>
      </c>
      <c r="D294" s="158">
        <v>0</v>
      </c>
      <c r="E294" s="158">
        <v>0</v>
      </c>
      <c r="F294" s="226">
        <f>D294*E294</f>
        <v>0</v>
      </c>
      <c r="G294" s="918"/>
      <c r="H294" s="68"/>
      <c r="I294" s="664"/>
      <c r="J294" s="674" t="s">
        <v>373</v>
      </c>
      <c r="K294" s="655"/>
      <c r="L294" s="655"/>
      <c r="M294" s="675"/>
    </row>
    <row r="295" spans="1:13" ht="22.5" x14ac:dyDescent="0.25">
      <c r="A295" s="13"/>
      <c r="B295" s="258" t="s">
        <v>40</v>
      </c>
      <c r="C295" s="158">
        <v>0</v>
      </c>
      <c r="D295" s="158">
        <v>0</v>
      </c>
      <c r="E295" s="158">
        <v>0</v>
      </c>
      <c r="F295" s="226">
        <f>D295*E295</f>
        <v>0</v>
      </c>
      <c r="G295" s="375"/>
      <c r="H295" s="68"/>
      <c r="I295" s="666"/>
      <c r="J295" s="674" t="s">
        <v>373</v>
      </c>
      <c r="K295" s="655"/>
      <c r="L295" s="655"/>
      <c r="M295" s="675"/>
    </row>
    <row r="296" spans="1:13" ht="22.5" x14ac:dyDescent="0.25">
      <c r="A296" s="13"/>
      <c r="B296" s="250" t="s">
        <v>43</v>
      </c>
      <c r="C296" s="253"/>
      <c r="D296" s="253"/>
      <c r="E296" s="253"/>
      <c r="F296" s="253"/>
      <c r="G296" s="827"/>
      <c r="H296" s="920"/>
      <c r="I296" s="920"/>
      <c r="J296" s="674" t="s">
        <v>373</v>
      </c>
      <c r="K296" s="655"/>
      <c r="L296" s="655"/>
      <c r="M296" s="675"/>
    </row>
    <row r="297" spans="1:13" ht="22.5" x14ac:dyDescent="0.25">
      <c r="A297" s="13"/>
      <c r="B297" s="257" t="s">
        <v>41</v>
      </c>
      <c r="C297" s="158">
        <v>0</v>
      </c>
      <c r="D297" s="158">
        <v>0</v>
      </c>
      <c r="E297" s="158">
        <v>0</v>
      </c>
      <c r="F297" s="226">
        <f>D297*E297</f>
        <v>0</v>
      </c>
      <c r="G297" s="918"/>
      <c r="H297" s="68"/>
      <c r="I297" s="667"/>
      <c r="J297" s="674" t="s">
        <v>373</v>
      </c>
      <c r="K297" s="655"/>
      <c r="L297" s="655"/>
      <c r="M297" s="675"/>
    </row>
    <row r="298" spans="1:13" ht="22.5" x14ac:dyDescent="0.25">
      <c r="A298" s="13"/>
      <c r="B298" s="145" t="s">
        <v>203</v>
      </c>
      <c r="C298" s="158">
        <v>0</v>
      </c>
      <c r="D298" s="158">
        <v>0</v>
      </c>
      <c r="E298" s="158">
        <v>0</v>
      </c>
      <c r="F298" s="226">
        <f>D298*E298</f>
        <v>0</v>
      </c>
      <c r="G298" s="918"/>
      <c r="H298" s="68"/>
      <c r="I298" s="664"/>
      <c r="J298" s="674" t="s">
        <v>373</v>
      </c>
      <c r="K298" s="655"/>
      <c r="L298" s="655"/>
      <c r="M298" s="675"/>
    </row>
    <row r="299" spans="1:13" ht="22.5" x14ac:dyDescent="0.25">
      <c r="A299" s="13"/>
      <c r="B299" s="258" t="s">
        <v>40</v>
      </c>
      <c r="C299" s="158">
        <v>0</v>
      </c>
      <c r="D299" s="158">
        <v>0</v>
      </c>
      <c r="E299" s="158">
        <v>0</v>
      </c>
      <c r="F299" s="226">
        <f>D299*E299</f>
        <v>0</v>
      </c>
      <c r="G299" s="375"/>
      <c r="H299" s="68"/>
      <c r="I299" s="666"/>
      <c r="J299" s="674" t="s">
        <v>373</v>
      </c>
      <c r="K299" s="655"/>
      <c r="L299" s="655"/>
      <c r="M299" s="675"/>
    </row>
    <row r="300" spans="1:13" ht="22.5" x14ac:dyDescent="0.25">
      <c r="A300" s="13"/>
      <c r="B300" s="250" t="s">
        <v>42</v>
      </c>
      <c r="C300" s="253"/>
      <c r="D300" s="253"/>
      <c r="E300" s="253"/>
      <c r="F300" s="253"/>
      <c r="G300" s="827"/>
      <c r="H300" s="920"/>
      <c r="I300" s="920"/>
      <c r="J300" s="674" t="s">
        <v>373</v>
      </c>
      <c r="K300" s="655"/>
      <c r="L300" s="655"/>
      <c r="M300" s="675"/>
    </row>
    <row r="301" spans="1:13" ht="22.5" x14ac:dyDescent="0.25">
      <c r="A301" s="13"/>
      <c r="B301" s="257" t="s">
        <v>41</v>
      </c>
      <c r="C301" s="158">
        <v>0</v>
      </c>
      <c r="D301" s="158">
        <v>0</v>
      </c>
      <c r="E301" s="158">
        <v>0</v>
      </c>
      <c r="F301" s="226">
        <f>D301*E301</f>
        <v>0</v>
      </c>
      <c r="G301" s="918"/>
      <c r="H301" s="68"/>
      <c r="I301" s="667"/>
      <c r="J301" s="674" t="s">
        <v>373</v>
      </c>
      <c r="K301" s="655"/>
      <c r="L301" s="655"/>
      <c r="M301" s="675"/>
    </row>
    <row r="302" spans="1:13" ht="22.5" x14ac:dyDescent="0.25">
      <c r="A302" s="13"/>
      <c r="B302" s="145" t="s">
        <v>203</v>
      </c>
      <c r="C302" s="158">
        <v>0</v>
      </c>
      <c r="D302" s="158">
        <v>0</v>
      </c>
      <c r="E302" s="158">
        <v>0</v>
      </c>
      <c r="F302" s="226">
        <f>D302*E302</f>
        <v>0</v>
      </c>
      <c r="G302" s="918"/>
      <c r="H302" s="68"/>
      <c r="I302" s="664"/>
      <c r="J302" s="674" t="s">
        <v>373</v>
      </c>
      <c r="K302" s="655"/>
      <c r="L302" s="655"/>
      <c r="M302" s="675"/>
    </row>
    <row r="303" spans="1:13" ht="22.5" x14ac:dyDescent="0.25">
      <c r="A303" s="372"/>
      <c r="B303" s="258" t="s">
        <v>40</v>
      </c>
      <c r="C303" s="158">
        <v>0</v>
      </c>
      <c r="D303" s="158">
        <v>0</v>
      </c>
      <c r="E303" s="158">
        <v>0</v>
      </c>
      <c r="F303" s="226">
        <f>D303*E303</f>
        <v>0</v>
      </c>
      <c r="G303" s="375"/>
      <c r="H303" s="68"/>
      <c r="I303" s="666"/>
      <c r="J303" s="674" t="s">
        <v>373</v>
      </c>
      <c r="K303" s="655"/>
      <c r="L303" s="655"/>
      <c r="M303" s="675"/>
    </row>
    <row r="304" spans="1:13" ht="22.5" x14ac:dyDescent="0.25">
      <c r="A304" s="372"/>
      <c r="B304" s="449" t="s">
        <v>339</v>
      </c>
      <c r="C304" s="159">
        <f>C293+C297+C301+F293+F297+F301</f>
        <v>0</v>
      </c>
      <c r="D304" s="352"/>
      <c r="E304" s="352"/>
      <c r="F304" s="159"/>
      <c r="G304" s="827"/>
      <c r="H304" s="919"/>
      <c r="I304" s="919"/>
      <c r="J304" s="674" t="s">
        <v>373</v>
      </c>
      <c r="K304" s="655"/>
      <c r="L304" s="655"/>
      <c r="M304" s="675" t="s">
        <v>127</v>
      </c>
    </row>
    <row r="305" spans="1:13" ht="22.5" x14ac:dyDescent="0.25">
      <c r="A305" s="372"/>
      <c r="B305" s="450" t="s">
        <v>340</v>
      </c>
      <c r="C305" s="159">
        <f>F294+F298+F302+C294+C298+C302</f>
        <v>0</v>
      </c>
      <c r="D305" s="352"/>
      <c r="E305" s="352"/>
      <c r="F305" s="159"/>
      <c r="G305" s="827"/>
      <c r="H305" s="827"/>
      <c r="I305" s="827"/>
      <c r="J305" s="674" t="s">
        <v>373</v>
      </c>
      <c r="K305" s="655"/>
      <c r="L305" s="655"/>
      <c r="M305" s="675" t="s">
        <v>127</v>
      </c>
    </row>
    <row r="306" spans="1:13" ht="22.5" x14ac:dyDescent="0.25">
      <c r="A306" s="372"/>
      <c r="B306" s="568" t="s">
        <v>341</v>
      </c>
      <c r="C306" s="159">
        <f>F295+F299+F303+C295+C299+C303</f>
        <v>0</v>
      </c>
      <c r="D306" s="352"/>
      <c r="E306" s="352"/>
      <c r="F306" s="159"/>
      <c r="G306" s="827"/>
      <c r="H306" s="827"/>
      <c r="I306" s="827"/>
      <c r="J306" s="674" t="s">
        <v>373</v>
      </c>
      <c r="K306" s="655"/>
      <c r="L306" s="655"/>
      <c r="M306" s="675" t="s">
        <v>127</v>
      </c>
    </row>
    <row r="307" spans="1:13" ht="22.5" x14ac:dyDescent="0.25">
      <c r="A307" s="13"/>
      <c r="B307" s="163" t="s">
        <v>342</v>
      </c>
      <c r="C307" s="278">
        <f>C304+C305+C306</f>
        <v>0</v>
      </c>
      <c r="D307" s="352"/>
      <c r="E307" s="352"/>
      <c r="F307" s="278"/>
      <c r="G307" s="447"/>
      <c r="H307" s="448"/>
      <c r="I307" s="688"/>
      <c r="J307" s="674" t="s">
        <v>373</v>
      </c>
      <c r="K307" s="655"/>
      <c r="L307" s="655"/>
      <c r="M307" s="675"/>
    </row>
    <row r="308" spans="1:13" ht="22.5" x14ac:dyDescent="0.25">
      <c r="A308" s="254"/>
      <c r="B308" s="449" t="s">
        <v>343</v>
      </c>
      <c r="C308" s="278">
        <f>WP_B4_Travel_1_1_subTotal</f>
        <v>0</v>
      </c>
      <c r="D308" s="120"/>
      <c r="E308" s="120"/>
      <c r="F308" s="120"/>
      <c r="G308" s="120"/>
      <c r="H308" s="120"/>
      <c r="I308" s="120"/>
      <c r="J308" s="674" t="s">
        <v>373</v>
      </c>
      <c r="K308" s="655"/>
      <c r="L308" s="655"/>
      <c r="M308" s="680" t="s">
        <v>127</v>
      </c>
    </row>
    <row r="309" spans="1:13" ht="22.5" x14ac:dyDescent="0.25">
      <c r="A309" s="254"/>
      <c r="B309" s="450" t="s">
        <v>344</v>
      </c>
      <c r="C309" s="278">
        <f>WP_B4_Travel_1_2_subTotal</f>
        <v>0</v>
      </c>
      <c r="D309" s="120"/>
      <c r="E309" s="120"/>
      <c r="F309" s="120"/>
      <c r="G309" s="120"/>
      <c r="H309" s="120"/>
      <c r="I309" s="120"/>
      <c r="J309" s="674" t="s">
        <v>373</v>
      </c>
      <c r="K309" s="655"/>
      <c r="L309" s="655"/>
      <c r="M309" s="680" t="s">
        <v>127</v>
      </c>
    </row>
    <row r="310" spans="1:13" ht="22.5" x14ac:dyDescent="0.25">
      <c r="A310" s="254"/>
      <c r="B310" s="450" t="s">
        <v>345</v>
      </c>
      <c r="C310" s="278">
        <f>WP_B4_Travel_1_3_subTotal</f>
        <v>0</v>
      </c>
      <c r="D310" s="120"/>
      <c r="E310" s="120"/>
      <c r="F310" s="120"/>
      <c r="G310" s="120"/>
      <c r="H310" s="120"/>
      <c r="I310" s="120"/>
      <c r="J310" s="674" t="s">
        <v>373</v>
      </c>
      <c r="K310" s="655"/>
      <c r="L310" s="655"/>
      <c r="M310" s="680" t="s">
        <v>127</v>
      </c>
    </row>
    <row r="311" spans="1:13" ht="22.5" x14ac:dyDescent="0.25">
      <c r="A311" s="17"/>
      <c r="B311" s="163" t="s">
        <v>338</v>
      </c>
      <c r="C311" s="281">
        <f>C308+C309+C310</f>
        <v>0</v>
      </c>
      <c r="D311" s="303"/>
      <c r="E311" s="140"/>
      <c r="F311" s="452">
        <v>0</v>
      </c>
      <c r="G311" s="453"/>
      <c r="H311" s="721"/>
      <c r="I311" s="721"/>
      <c r="J311" s="674" t="s">
        <v>373</v>
      </c>
      <c r="K311" s="655"/>
      <c r="L311" s="655"/>
      <c r="M311" s="675"/>
    </row>
    <row r="312" spans="1:13" x14ac:dyDescent="0.25">
      <c r="A312" s="254" t="s">
        <v>404</v>
      </c>
      <c r="B312" s="120" t="str">
        <f>IDX_WP_Name_5</f>
        <v>EVALUATION</v>
      </c>
      <c r="C312" s="120"/>
      <c r="D312" s="120"/>
      <c r="E312" s="120"/>
      <c r="F312" s="120"/>
      <c r="G312" s="120"/>
      <c r="H312" s="120"/>
      <c r="I312" s="120"/>
      <c r="J312" s="679"/>
      <c r="K312" s="655"/>
      <c r="L312" s="655"/>
      <c r="M312" s="680"/>
    </row>
    <row r="313" spans="1:13" ht="22.5" x14ac:dyDescent="0.25">
      <c r="A313" s="14"/>
      <c r="B313" s="357" t="s">
        <v>422</v>
      </c>
      <c r="C313" s="19"/>
      <c r="D313" s="19"/>
      <c r="E313" s="19"/>
      <c r="F313" s="19"/>
      <c r="G313" s="19"/>
      <c r="H313" s="19"/>
      <c r="I313" s="19"/>
      <c r="J313" s="674" t="s">
        <v>373</v>
      </c>
      <c r="K313" s="655"/>
      <c r="L313" s="655"/>
      <c r="M313" s="675"/>
    </row>
    <row r="314" spans="1:13" ht="22.5" x14ac:dyDescent="0.25">
      <c r="A314" s="13"/>
      <c r="B314" s="250" t="s">
        <v>44</v>
      </c>
      <c r="C314" s="300"/>
      <c r="D314" s="251"/>
      <c r="E314" s="251"/>
      <c r="F314" s="251"/>
      <c r="G314" s="919"/>
      <c r="H314" s="920"/>
      <c r="I314" s="920"/>
      <c r="J314" s="674" t="s">
        <v>373</v>
      </c>
      <c r="K314" s="655"/>
      <c r="L314" s="655"/>
      <c r="M314" s="675"/>
    </row>
    <row r="315" spans="1:13" ht="22.5" x14ac:dyDescent="0.25">
      <c r="A315" s="13"/>
      <c r="B315" s="257" t="s">
        <v>41</v>
      </c>
      <c r="C315" s="158">
        <v>0</v>
      </c>
      <c r="D315" s="158">
        <v>0</v>
      </c>
      <c r="E315" s="158">
        <v>0</v>
      </c>
      <c r="F315" s="226">
        <f>D315*E315</f>
        <v>0</v>
      </c>
      <c r="G315" s="918"/>
      <c r="H315" s="68"/>
      <c r="I315" s="664"/>
      <c r="J315" s="674" t="s">
        <v>373</v>
      </c>
      <c r="K315" s="676"/>
      <c r="L315" s="676"/>
      <c r="M315" s="675"/>
    </row>
    <row r="316" spans="1:13" ht="22.5" x14ac:dyDescent="0.25">
      <c r="A316" s="13"/>
      <c r="B316" s="145" t="s">
        <v>203</v>
      </c>
      <c r="C316" s="158">
        <v>0</v>
      </c>
      <c r="D316" s="158">
        <v>0</v>
      </c>
      <c r="E316" s="158">
        <v>0</v>
      </c>
      <c r="F316" s="226">
        <f>D316*E316</f>
        <v>0</v>
      </c>
      <c r="G316" s="918"/>
      <c r="H316" s="68"/>
      <c r="I316" s="664"/>
      <c r="J316" s="674" t="s">
        <v>373</v>
      </c>
      <c r="K316" s="655"/>
      <c r="L316" s="655"/>
      <c r="M316" s="675"/>
    </row>
    <row r="317" spans="1:13" ht="22.5" x14ac:dyDescent="0.25">
      <c r="A317" s="13"/>
      <c r="B317" s="258" t="s">
        <v>40</v>
      </c>
      <c r="C317" s="158">
        <v>0</v>
      </c>
      <c r="D317" s="158">
        <v>0</v>
      </c>
      <c r="E317" s="158">
        <v>0</v>
      </c>
      <c r="F317" s="226">
        <f>D317*E317</f>
        <v>0</v>
      </c>
      <c r="G317" s="375"/>
      <c r="H317" s="68"/>
      <c r="I317" s="666"/>
      <c r="J317" s="674" t="s">
        <v>373</v>
      </c>
      <c r="K317" s="655"/>
      <c r="L317" s="655"/>
      <c r="M317" s="675"/>
    </row>
    <row r="318" spans="1:13" ht="22.5" x14ac:dyDescent="0.25">
      <c r="A318" s="13"/>
      <c r="B318" s="250" t="s">
        <v>43</v>
      </c>
      <c r="C318" s="253"/>
      <c r="D318" s="253"/>
      <c r="E318" s="253"/>
      <c r="F318" s="253"/>
      <c r="G318" s="827"/>
      <c r="H318" s="920"/>
      <c r="I318" s="920"/>
      <c r="J318" s="674" t="s">
        <v>373</v>
      </c>
      <c r="K318" s="655"/>
      <c r="L318" s="655"/>
      <c r="M318" s="675"/>
    </row>
    <row r="319" spans="1:13" ht="22.5" x14ac:dyDescent="0.25">
      <c r="A319" s="13"/>
      <c r="B319" s="257" t="s">
        <v>41</v>
      </c>
      <c r="C319" s="158">
        <v>0</v>
      </c>
      <c r="D319" s="158">
        <v>0</v>
      </c>
      <c r="E319" s="158">
        <v>0</v>
      </c>
      <c r="F319" s="226">
        <f>D319*E319</f>
        <v>0</v>
      </c>
      <c r="G319" s="918"/>
      <c r="H319" s="728"/>
      <c r="I319" s="729"/>
      <c r="J319" s="674" t="s">
        <v>373</v>
      </c>
      <c r="K319" s="655"/>
      <c r="L319" s="655"/>
      <c r="M319" s="675"/>
    </row>
    <row r="320" spans="1:13" ht="22.5" x14ac:dyDescent="0.25">
      <c r="A320" s="13"/>
      <c r="B320" s="145" t="s">
        <v>203</v>
      </c>
      <c r="C320" s="158">
        <v>0</v>
      </c>
      <c r="D320" s="158">
        <v>0</v>
      </c>
      <c r="E320" s="158">
        <v>0</v>
      </c>
      <c r="F320" s="226">
        <f>D320*E320</f>
        <v>0</v>
      </c>
      <c r="G320" s="918"/>
      <c r="H320" s="728"/>
      <c r="I320" s="729"/>
      <c r="J320" s="674" t="s">
        <v>373</v>
      </c>
      <c r="K320" s="655"/>
      <c r="L320" s="655"/>
      <c r="M320" s="675"/>
    </row>
    <row r="321" spans="1:13" ht="22.5" x14ac:dyDescent="0.25">
      <c r="A321" s="13"/>
      <c r="B321" s="258" t="s">
        <v>40</v>
      </c>
      <c r="C321" s="158">
        <v>0</v>
      </c>
      <c r="D321" s="158">
        <v>0</v>
      </c>
      <c r="E321" s="158">
        <v>0</v>
      </c>
      <c r="F321" s="226">
        <f>D321*E321</f>
        <v>0</v>
      </c>
      <c r="G321" s="375"/>
      <c r="H321" s="728"/>
      <c r="I321" s="729"/>
      <c r="J321" s="674" t="s">
        <v>373</v>
      </c>
      <c r="K321" s="655"/>
      <c r="L321" s="655"/>
      <c r="M321" s="675"/>
    </row>
    <row r="322" spans="1:13" ht="22.5" x14ac:dyDescent="0.25">
      <c r="A322" s="13"/>
      <c r="B322" s="250" t="s">
        <v>42</v>
      </c>
      <c r="C322" s="253"/>
      <c r="D322" s="253"/>
      <c r="E322" s="253"/>
      <c r="F322" s="253"/>
      <c r="G322" s="827"/>
      <c r="H322" s="920"/>
      <c r="I322" s="920"/>
      <c r="J322" s="674" t="s">
        <v>373</v>
      </c>
      <c r="K322" s="655"/>
      <c r="L322" s="655"/>
      <c r="M322" s="675"/>
    </row>
    <row r="323" spans="1:13" ht="22.5" x14ac:dyDescent="0.25">
      <c r="A323" s="13"/>
      <c r="B323" s="257" t="s">
        <v>41</v>
      </c>
      <c r="C323" s="158">
        <v>0</v>
      </c>
      <c r="D323" s="158">
        <v>0</v>
      </c>
      <c r="E323" s="158">
        <v>0</v>
      </c>
      <c r="F323" s="226">
        <f>D323*E323</f>
        <v>0</v>
      </c>
      <c r="G323" s="918"/>
      <c r="H323" s="68"/>
      <c r="I323" s="667"/>
      <c r="J323" s="674" t="s">
        <v>373</v>
      </c>
      <c r="K323" s="655"/>
      <c r="L323" s="655"/>
      <c r="M323" s="675"/>
    </row>
    <row r="324" spans="1:13" ht="22.5" x14ac:dyDescent="0.25">
      <c r="A324" s="13"/>
      <c r="B324" s="145" t="s">
        <v>203</v>
      </c>
      <c r="C324" s="158">
        <v>0</v>
      </c>
      <c r="D324" s="158">
        <v>0</v>
      </c>
      <c r="E324" s="158">
        <v>0</v>
      </c>
      <c r="F324" s="226">
        <f>D324*E324</f>
        <v>0</v>
      </c>
      <c r="G324" s="918"/>
      <c r="H324" s="68"/>
      <c r="I324" s="664"/>
      <c r="J324" s="674" t="s">
        <v>373</v>
      </c>
      <c r="K324" s="655"/>
      <c r="L324" s="655"/>
      <c r="M324" s="675"/>
    </row>
    <row r="325" spans="1:13" ht="22.5" x14ac:dyDescent="0.25">
      <c r="A325" s="372"/>
      <c r="B325" s="258" t="s">
        <v>40</v>
      </c>
      <c r="C325" s="158">
        <v>0</v>
      </c>
      <c r="D325" s="158">
        <v>0</v>
      </c>
      <c r="E325" s="158">
        <v>0</v>
      </c>
      <c r="F325" s="226">
        <f>D325*E325</f>
        <v>0</v>
      </c>
      <c r="G325" s="375"/>
      <c r="H325" s="68"/>
      <c r="I325" s="666"/>
      <c r="J325" s="674" t="s">
        <v>373</v>
      </c>
      <c r="K325" s="655"/>
      <c r="L325" s="655"/>
      <c r="M325" s="675"/>
    </row>
    <row r="326" spans="1:13" ht="22.5" x14ac:dyDescent="0.25">
      <c r="A326" s="372"/>
      <c r="B326" s="449" t="s">
        <v>339</v>
      </c>
      <c r="C326" s="159">
        <f>C315+C319+C323+F315+F319+F323</f>
        <v>0</v>
      </c>
      <c r="D326" s="352"/>
      <c r="E326" s="352"/>
      <c r="F326" s="159"/>
      <c r="G326" s="827"/>
      <c r="H326" s="919"/>
      <c r="I326" s="919"/>
      <c r="J326" s="674" t="s">
        <v>373</v>
      </c>
      <c r="K326" s="655"/>
      <c r="L326" s="655"/>
      <c r="M326" s="675" t="s">
        <v>127</v>
      </c>
    </row>
    <row r="327" spans="1:13" ht="22.5" x14ac:dyDescent="0.25">
      <c r="A327" s="372"/>
      <c r="B327" s="450" t="s">
        <v>340</v>
      </c>
      <c r="C327" s="159">
        <f>F316+F320+F324+C316+C320+C324</f>
        <v>0</v>
      </c>
      <c r="D327" s="352"/>
      <c r="E327" s="352"/>
      <c r="F327" s="159"/>
      <c r="G327" s="827"/>
      <c r="H327" s="827"/>
      <c r="I327" s="827"/>
      <c r="J327" s="674" t="s">
        <v>373</v>
      </c>
      <c r="K327" s="655"/>
      <c r="L327" s="655"/>
      <c r="M327" s="675" t="s">
        <v>127</v>
      </c>
    </row>
    <row r="328" spans="1:13" ht="22.5" x14ac:dyDescent="0.25">
      <c r="A328" s="372"/>
      <c r="B328" s="568" t="s">
        <v>341</v>
      </c>
      <c r="C328" s="159">
        <f>F317+F321+F325+C317+C321+C325</f>
        <v>0</v>
      </c>
      <c r="D328" s="352"/>
      <c r="E328" s="352"/>
      <c r="F328" s="159"/>
      <c r="G328" s="827"/>
      <c r="H328" s="827"/>
      <c r="I328" s="827"/>
      <c r="J328" s="674" t="s">
        <v>373</v>
      </c>
      <c r="K328" s="655"/>
      <c r="L328" s="655"/>
      <c r="M328" s="675" t="s">
        <v>127</v>
      </c>
    </row>
    <row r="329" spans="1:13" ht="22.5" x14ac:dyDescent="0.25">
      <c r="A329" s="13"/>
      <c r="B329" s="163" t="s">
        <v>342</v>
      </c>
      <c r="C329" s="278">
        <f>C326+C327+C328</f>
        <v>0</v>
      </c>
      <c r="D329" s="352"/>
      <c r="E329" s="352"/>
      <c r="F329" s="278"/>
      <c r="G329" s="447"/>
      <c r="H329" s="448"/>
      <c r="I329" s="688"/>
      <c r="J329" s="674" t="s">
        <v>373</v>
      </c>
      <c r="K329" s="655"/>
      <c r="L329" s="655"/>
      <c r="M329" s="675"/>
    </row>
    <row r="330" spans="1:13" ht="22.5" x14ac:dyDescent="0.25">
      <c r="A330" s="254"/>
      <c r="B330" s="449" t="s">
        <v>343</v>
      </c>
      <c r="C330" s="278">
        <f>WP_B5_Travel_1_1_subTotal</f>
        <v>0</v>
      </c>
      <c r="D330" s="120"/>
      <c r="E330" s="120"/>
      <c r="F330" s="120"/>
      <c r="G330" s="120"/>
      <c r="H330" s="120"/>
      <c r="I330" s="120"/>
      <c r="J330" s="674" t="s">
        <v>373</v>
      </c>
      <c r="K330" s="655"/>
      <c r="L330" s="655"/>
      <c r="M330" s="680" t="s">
        <v>127</v>
      </c>
    </row>
    <row r="331" spans="1:13" ht="22.5" x14ac:dyDescent="0.25">
      <c r="A331" s="254"/>
      <c r="B331" s="450" t="s">
        <v>344</v>
      </c>
      <c r="C331" s="278">
        <f>WP_B5_Travel_1_2_subTotal</f>
        <v>0</v>
      </c>
      <c r="D331" s="120"/>
      <c r="E331" s="120"/>
      <c r="F331" s="120"/>
      <c r="G331" s="120"/>
      <c r="H331" s="120"/>
      <c r="I331" s="120"/>
      <c r="J331" s="674" t="s">
        <v>373</v>
      </c>
      <c r="K331" s="655"/>
      <c r="L331" s="655"/>
      <c r="M331" s="680" t="s">
        <v>127</v>
      </c>
    </row>
    <row r="332" spans="1:13" ht="22.5" x14ac:dyDescent="0.25">
      <c r="A332" s="254"/>
      <c r="B332" s="450" t="s">
        <v>345</v>
      </c>
      <c r="C332" s="278">
        <f>WP_B5_Travel_1_3_subTotal</f>
        <v>0</v>
      </c>
      <c r="D332" s="120"/>
      <c r="E332" s="120"/>
      <c r="F332" s="120"/>
      <c r="G332" s="120"/>
      <c r="H332" s="120"/>
      <c r="I332" s="120"/>
      <c r="J332" s="674" t="s">
        <v>373</v>
      </c>
      <c r="K332" s="655"/>
      <c r="L332" s="655"/>
      <c r="M332" s="680" t="s">
        <v>127</v>
      </c>
    </row>
    <row r="333" spans="1:13" ht="22.5" x14ac:dyDescent="0.25">
      <c r="A333" s="17"/>
      <c r="B333" s="163" t="s">
        <v>338</v>
      </c>
      <c r="C333" s="281">
        <f>C330+C331+C332</f>
        <v>0</v>
      </c>
      <c r="D333" s="303"/>
      <c r="E333" s="140"/>
      <c r="F333" s="452">
        <v>0</v>
      </c>
      <c r="G333" s="453"/>
      <c r="H333" s="721"/>
      <c r="I333" s="721"/>
      <c r="J333" s="674" t="s">
        <v>373</v>
      </c>
      <c r="K333" s="655"/>
      <c r="L333" s="655"/>
      <c r="M333" s="675"/>
    </row>
    <row r="334" spans="1:13" x14ac:dyDescent="0.25">
      <c r="A334" s="254" t="s">
        <v>408</v>
      </c>
      <c r="B334" s="120" t="str">
        <f>IDX_WP_Name_6</f>
        <v>WAY FORWARD WORKSHOPS AND SEMINARS</v>
      </c>
      <c r="C334" s="120"/>
      <c r="D334" s="120"/>
      <c r="E334" s="120"/>
      <c r="F334" s="120"/>
      <c r="G334" s="120"/>
      <c r="H334" s="120"/>
      <c r="I334" s="120"/>
      <c r="J334" s="679"/>
      <c r="K334" s="655"/>
      <c r="L334" s="655"/>
      <c r="M334" s="680"/>
    </row>
    <row r="335" spans="1:13" ht="22.5" x14ac:dyDescent="0.25">
      <c r="A335" s="14"/>
      <c r="B335" s="357" t="s">
        <v>436</v>
      </c>
      <c r="C335" s="19"/>
      <c r="D335" s="19"/>
      <c r="E335" s="19"/>
      <c r="F335" s="19"/>
      <c r="G335" s="19"/>
      <c r="H335" s="19"/>
      <c r="I335" s="19"/>
      <c r="J335" s="674" t="s">
        <v>373</v>
      </c>
      <c r="K335" s="655"/>
      <c r="L335" s="655"/>
      <c r="M335" s="675"/>
    </row>
    <row r="336" spans="1:13" ht="22.5" x14ac:dyDescent="0.25">
      <c r="A336" s="13"/>
      <c r="B336" s="250" t="s">
        <v>44</v>
      </c>
      <c r="C336" s="300"/>
      <c r="D336" s="251"/>
      <c r="E336" s="251"/>
      <c r="F336" s="251"/>
      <c r="G336" s="919"/>
      <c r="H336" s="920"/>
      <c r="I336" s="920"/>
      <c r="J336" s="674" t="s">
        <v>373</v>
      </c>
      <c r="K336" s="655"/>
      <c r="L336" s="655"/>
      <c r="M336" s="675"/>
    </row>
    <row r="337" spans="1:13" ht="22.5" x14ac:dyDescent="0.25">
      <c r="A337" s="13"/>
      <c r="B337" s="257" t="s">
        <v>41</v>
      </c>
      <c r="C337" s="158">
        <v>0</v>
      </c>
      <c r="D337" s="158">
        <v>0</v>
      </c>
      <c r="E337" s="158">
        <v>0</v>
      </c>
      <c r="F337" s="226">
        <f>D337*E337</f>
        <v>0</v>
      </c>
      <c r="G337" s="918"/>
      <c r="H337" s="68"/>
      <c r="I337" s="664"/>
      <c r="J337" s="674" t="s">
        <v>373</v>
      </c>
      <c r="K337" s="676"/>
      <c r="L337" s="676"/>
      <c r="M337" s="675"/>
    </row>
    <row r="338" spans="1:13" ht="22.5" x14ac:dyDescent="0.25">
      <c r="A338" s="13"/>
      <c r="B338" s="145" t="s">
        <v>203</v>
      </c>
      <c r="C338" s="158">
        <v>0</v>
      </c>
      <c r="D338" s="158">
        <v>0</v>
      </c>
      <c r="E338" s="158">
        <v>0</v>
      </c>
      <c r="F338" s="226">
        <f>D338*E338</f>
        <v>0</v>
      </c>
      <c r="G338" s="918"/>
      <c r="H338" s="68"/>
      <c r="I338" s="664"/>
      <c r="J338" s="674" t="s">
        <v>373</v>
      </c>
      <c r="K338" s="655"/>
      <c r="L338" s="655"/>
      <c r="M338" s="675"/>
    </row>
    <row r="339" spans="1:13" ht="22.5" x14ac:dyDescent="0.25">
      <c r="A339" s="13"/>
      <c r="B339" s="258" t="s">
        <v>40</v>
      </c>
      <c r="C339" s="158">
        <v>0</v>
      </c>
      <c r="D339" s="158">
        <v>0</v>
      </c>
      <c r="E339" s="158">
        <v>0</v>
      </c>
      <c r="F339" s="226">
        <f>D339*E339</f>
        <v>0</v>
      </c>
      <c r="G339" s="375"/>
      <c r="H339" s="68"/>
      <c r="I339" s="666"/>
      <c r="J339" s="674" t="s">
        <v>373</v>
      </c>
      <c r="K339" s="655"/>
      <c r="L339" s="655"/>
      <c r="M339" s="675"/>
    </row>
    <row r="340" spans="1:13" ht="22.5" x14ac:dyDescent="0.25">
      <c r="A340" s="13"/>
      <c r="B340" s="250" t="s">
        <v>43</v>
      </c>
      <c r="C340" s="253"/>
      <c r="D340" s="253"/>
      <c r="E340" s="253"/>
      <c r="F340" s="253"/>
      <c r="G340" s="827"/>
      <c r="H340" s="920"/>
      <c r="I340" s="920"/>
      <c r="J340" s="674" t="s">
        <v>373</v>
      </c>
      <c r="K340" s="655"/>
      <c r="L340" s="655"/>
      <c r="M340" s="675"/>
    </row>
    <row r="341" spans="1:13" ht="63" x14ac:dyDescent="0.25">
      <c r="A341" s="13"/>
      <c r="B341" s="257" t="s">
        <v>41</v>
      </c>
      <c r="C341" s="158">
        <v>0</v>
      </c>
      <c r="D341" s="158">
        <v>450</v>
      </c>
      <c r="E341" s="158">
        <v>8</v>
      </c>
      <c r="F341" s="226">
        <f>D341*E341</f>
        <v>3600</v>
      </c>
      <c r="G341" s="918"/>
      <c r="H341" s="68" t="s">
        <v>418</v>
      </c>
      <c r="I341" s="667" t="s">
        <v>437</v>
      </c>
      <c r="J341" s="674" t="s">
        <v>373</v>
      </c>
      <c r="K341" s="655"/>
      <c r="L341" s="655"/>
      <c r="M341" s="675"/>
    </row>
    <row r="342" spans="1:13" ht="22.5" x14ac:dyDescent="0.25">
      <c r="A342" s="13"/>
      <c r="B342" s="145" t="s">
        <v>203</v>
      </c>
      <c r="C342" s="158">
        <v>0</v>
      </c>
      <c r="D342" s="158">
        <v>0</v>
      </c>
      <c r="E342" s="158">
        <v>0</v>
      </c>
      <c r="F342" s="226">
        <f>D342*E342</f>
        <v>0</v>
      </c>
      <c r="G342" s="918"/>
      <c r="H342" s="68" t="s">
        <v>418</v>
      </c>
      <c r="I342" s="667"/>
      <c r="J342" s="674" t="s">
        <v>373</v>
      </c>
      <c r="K342" s="655"/>
      <c r="L342" s="655"/>
      <c r="M342" s="675"/>
    </row>
    <row r="343" spans="1:13" ht="73.5" x14ac:dyDescent="0.25">
      <c r="A343" s="13"/>
      <c r="B343" s="258" t="s">
        <v>40</v>
      </c>
      <c r="C343" s="158">
        <v>0</v>
      </c>
      <c r="D343" s="158">
        <v>150</v>
      </c>
      <c r="E343" s="158">
        <v>8</v>
      </c>
      <c r="F343" s="226">
        <f>D343*E343</f>
        <v>1200</v>
      </c>
      <c r="G343" s="375"/>
      <c r="H343" s="68" t="s">
        <v>418</v>
      </c>
      <c r="I343" s="667" t="s">
        <v>438</v>
      </c>
      <c r="J343" s="674" t="s">
        <v>373</v>
      </c>
      <c r="K343" s="655"/>
      <c r="L343" s="655"/>
      <c r="M343" s="675"/>
    </row>
    <row r="344" spans="1:13" ht="22.5" x14ac:dyDescent="0.25">
      <c r="A344" s="13"/>
      <c r="B344" s="250" t="s">
        <v>42</v>
      </c>
      <c r="C344" s="253"/>
      <c r="D344" s="253"/>
      <c r="E344" s="253"/>
      <c r="F344" s="253"/>
      <c r="G344" s="827"/>
      <c r="H344" s="920"/>
      <c r="I344" s="920"/>
      <c r="J344" s="674" t="s">
        <v>373</v>
      </c>
      <c r="K344" s="655"/>
      <c r="L344" s="655"/>
      <c r="M344" s="675"/>
    </row>
    <row r="345" spans="1:13" ht="22.5" x14ac:dyDescent="0.25">
      <c r="A345" s="13"/>
      <c r="B345" s="257" t="s">
        <v>41</v>
      </c>
      <c r="C345" s="158">
        <v>0</v>
      </c>
      <c r="D345" s="158">
        <v>0</v>
      </c>
      <c r="E345" s="158">
        <v>0</v>
      </c>
      <c r="F345" s="226">
        <f>D345*E345</f>
        <v>0</v>
      </c>
      <c r="G345" s="918"/>
      <c r="H345" s="68"/>
      <c r="I345" s="667"/>
      <c r="J345" s="674" t="s">
        <v>373</v>
      </c>
      <c r="K345" s="655"/>
      <c r="L345" s="655"/>
      <c r="M345" s="675"/>
    </row>
    <row r="346" spans="1:13" ht="22.5" x14ac:dyDescent="0.25">
      <c r="A346" s="13"/>
      <c r="B346" s="145" t="s">
        <v>203</v>
      </c>
      <c r="C346" s="158">
        <v>0</v>
      </c>
      <c r="D346" s="158">
        <v>0</v>
      </c>
      <c r="E346" s="158">
        <v>0</v>
      </c>
      <c r="F346" s="226">
        <f>D346*E346</f>
        <v>0</v>
      </c>
      <c r="G346" s="918"/>
      <c r="H346" s="68"/>
      <c r="I346" s="664"/>
      <c r="J346" s="674" t="s">
        <v>373</v>
      </c>
      <c r="K346" s="655"/>
      <c r="L346" s="655"/>
      <c r="M346" s="675"/>
    </row>
    <row r="347" spans="1:13" ht="22.5" x14ac:dyDescent="0.25">
      <c r="A347" s="372"/>
      <c r="B347" s="258" t="s">
        <v>40</v>
      </c>
      <c r="C347" s="158">
        <v>0</v>
      </c>
      <c r="D347" s="158">
        <v>0</v>
      </c>
      <c r="E347" s="158">
        <v>0</v>
      </c>
      <c r="F347" s="226">
        <f>D347*E347</f>
        <v>0</v>
      </c>
      <c r="G347" s="375"/>
      <c r="H347" s="68"/>
      <c r="I347" s="666"/>
      <c r="J347" s="674" t="s">
        <v>373</v>
      </c>
      <c r="K347" s="655"/>
      <c r="L347" s="655"/>
      <c r="M347" s="675"/>
    </row>
    <row r="348" spans="1:13" ht="22.5" x14ac:dyDescent="0.25">
      <c r="A348" s="372"/>
      <c r="B348" s="449" t="s">
        <v>339</v>
      </c>
      <c r="C348" s="159">
        <f>C337+C341+C345+F337+F341+F345</f>
        <v>3600</v>
      </c>
      <c r="D348" s="352"/>
      <c r="E348" s="352"/>
      <c r="F348" s="159"/>
      <c r="G348" s="827"/>
      <c r="H348" s="919"/>
      <c r="I348" s="919"/>
      <c r="J348" s="674" t="s">
        <v>373</v>
      </c>
      <c r="K348" s="655"/>
      <c r="L348" s="655"/>
      <c r="M348" s="675" t="s">
        <v>127</v>
      </c>
    </row>
    <row r="349" spans="1:13" ht="22.5" x14ac:dyDescent="0.25">
      <c r="A349" s="372"/>
      <c r="B349" s="450" t="s">
        <v>340</v>
      </c>
      <c r="C349" s="159">
        <f>F338+F342+F346+C338+C342+C346</f>
        <v>0</v>
      </c>
      <c r="D349" s="352"/>
      <c r="E349" s="352"/>
      <c r="F349" s="159"/>
      <c r="G349" s="827"/>
      <c r="H349" s="827"/>
      <c r="I349" s="827"/>
      <c r="J349" s="674" t="s">
        <v>373</v>
      </c>
      <c r="K349" s="655"/>
      <c r="L349" s="655"/>
      <c r="M349" s="675" t="s">
        <v>127</v>
      </c>
    </row>
    <row r="350" spans="1:13" ht="22.5" x14ac:dyDescent="0.25">
      <c r="A350" s="372"/>
      <c r="B350" s="568" t="s">
        <v>341</v>
      </c>
      <c r="C350" s="159">
        <f>F339+F343+F347+C339+C343+C347</f>
        <v>1200</v>
      </c>
      <c r="D350" s="352"/>
      <c r="E350" s="352"/>
      <c r="F350" s="159"/>
      <c r="G350" s="827"/>
      <c r="H350" s="827"/>
      <c r="I350" s="827"/>
      <c r="J350" s="674" t="s">
        <v>373</v>
      </c>
      <c r="K350" s="655"/>
      <c r="L350" s="655"/>
      <c r="M350" s="675" t="s">
        <v>127</v>
      </c>
    </row>
    <row r="351" spans="1:13" ht="22.5" x14ac:dyDescent="0.25">
      <c r="A351" s="13"/>
      <c r="B351" s="163" t="s">
        <v>342</v>
      </c>
      <c r="C351" s="278">
        <f>C348+C349+C350</f>
        <v>4800</v>
      </c>
      <c r="D351" s="352"/>
      <c r="E351" s="352"/>
      <c r="F351" s="278"/>
      <c r="G351" s="447"/>
      <c r="H351" s="448"/>
      <c r="I351" s="688"/>
      <c r="J351" s="674" t="s">
        <v>373</v>
      </c>
      <c r="K351" s="655"/>
      <c r="L351" s="655"/>
      <c r="M351" s="675"/>
    </row>
    <row r="352" spans="1:13" ht="22.5" x14ac:dyDescent="0.25">
      <c r="A352" s="254"/>
      <c r="B352" s="449" t="s">
        <v>343</v>
      </c>
      <c r="C352" s="278">
        <f>WP_B6_Travel_1_1_subTotal</f>
        <v>3600</v>
      </c>
      <c r="D352" s="120"/>
      <c r="E352" s="120"/>
      <c r="F352" s="120"/>
      <c r="G352" s="120"/>
      <c r="H352" s="120"/>
      <c r="I352" s="120"/>
      <c r="J352" s="674" t="s">
        <v>373</v>
      </c>
      <c r="K352" s="655"/>
      <c r="L352" s="655"/>
      <c r="M352" s="680" t="s">
        <v>127</v>
      </c>
    </row>
    <row r="353" spans="1:13" ht="22.5" x14ac:dyDescent="0.25">
      <c r="A353" s="254"/>
      <c r="B353" s="450" t="s">
        <v>344</v>
      </c>
      <c r="C353" s="278">
        <f>WP_B6_Travel_1_2_subTotal</f>
        <v>0</v>
      </c>
      <c r="D353" s="120"/>
      <c r="E353" s="120"/>
      <c r="F353" s="120"/>
      <c r="G353" s="120"/>
      <c r="H353" s="120"/>
      <c r="I353" s="120"/>
      <c r="J353" s="674" t="s">
        <v>373</v>
      </c>
      <c r="K353" s="655"/>
      <c r="L353" s="655"/>
      <c r="M353" s="680" t="s">
        <v>127</v>
      </c>
    </row>
    <row r="354" spans="1:13" ht="22.5" x14ac:dyDescent="0.25">
      <c r="A354" s="254"/>
      <c r="B354" s="450" t="s">
        <v>345</v>
      </c>
      <c r="C354" s="278">
        <f>WP_B6_Travel_1_3_subTotal</f>
        <v>1200</v>
      </c>
      <c r="D354" s="120"/>
      <c r="E354" s="120"/>
      <c r="F354" s="120"/>
      <c r="G354" s="120"/>
      <c r="H354" s="120"/>
      <c r="I354" s="120"/>
      <c r="J354" s="674" t="s">
        <v>373</v>
      </c>
      <c r="K354" s="655"/>
      <c r="L354" s="655"/>
      <c r="M354" s="680" t="s">
        <v>127</v>
      </c>
    </row>
    <row r="355" spans="1:13" ht="22.5" x14ac:dyDescent="0.25">
      <c r="A355" s="17"/>
      <c r="B355" s="163" t="s">
        <v>338</v>
      </c>
      <c r="C355" s="281">
        <f>C352+C353+C354</f>
        <v>4800</v>
      </c>
      <c r="D355" s="303"/>
      <c r="E355" s="140"/>
      <c r="F355" s="452">
        <v>0</v>
      </c>
      <c r="G355" s="453"/>
      <c r="H355" s="721"/>
      <c r="I355" s="721"/>
      <c r="J355" s="674" t="s">
        <v>373</v>
      </c>
      <c r="K355" s="655"/>
      <c r="L355" s="655"/>
      <c r="M355" s="675"/>
    </row>
    <row r="356" spans="1:13" x14ac:dyDescent="0.25">
      <c r="A356" s="210"/>
      <c r="B356" s="209"/>
      <c r="C356" s="37"/>
      <c r="D356" s="229"/>
      <c r="E356" s="230"/>
      <c r="F356" s="230"/>
      <c r="G356" s="917"/>
      <c r="H356" s="917"/>
      <c r="I356" s="917"/>
      <c r="J356" s="637"/>
      <c r="K356" s="638"/>
      <c r="L356" s="638"/>
      <c r="M356" s="638"/>
    </row>
    <row r="357" spans="1:13" ht="29.25" x14ac:dyDescent="0.25">
      <c r="A357" s="559"/>
      <c r="B357" s="560"/>
      <c r="C357" s="560"/>
      <c r="D357" s="1043" t="s">
        <v>362</v>
      </c>
      <c r="E357" s="1044"/>
      <c r="F357" s="561">
        <f>WP_B1_1_subTotal+WP_B2_1_subTotal+WP_B3_1_subTotal+WP_B4_1_subTotal+WP_B5_1_subTotal+WP_B6_1_subTotal</f>
        <v>32400</v>
      </c>
      <c r="G357" s="120"/>
      <c r="H357" s="120"/>
      <c r="I357" s="120"/>
      <c r="J357" s="648" t="s">
        <v>184</v>
      </c>
      <c r="K357" s="655"/>
      <c r="L357" s="655"/>
      <c r="M357" s="656" t="s">
        <v>127</v>
      </c>
    </row>
    <row r="358" spans="1:13" ht="29.25" x14ac:dyDescent="0.25">
      <c r="A358" s="562"/>
      <c r="B358" s="563"/>
      <c r="C358" s="563"/>
      <c r="D358" s="1045" t="s">
        <v>363</v>
      </c>
      <c r="E358" s="1046"/>
      <c r="F358" s="564">
        <f>WP_B1_2_subTotal+WP_B2_2_subTotal+WP_B3_2_subTotal+WP_B4_2_subTotal+WP_B5_2_subTotal+WP_B6_2_subTotal</f>
        <v>2000</v>
      </c>
      <c r="G358" s="120"/>
      <c r="H358" s="120"/>
      <c r="I358" s="120"/>
      <c r="J358" s="648" t="s">
        <v>184</v>
      </c>
      <c r="K358" s="655"/>
      <c r="L358" s="655"/>
      <c r="M358" s="656" t="s">
        <v>127</v>
      </c>
    </row>
    <row r="359" spans="1:13" ht="29.25" x14ac:dyDescent="0.25">
      <c r="A359" s="565"/>
      <c r="B359" s="566"/>
      <c r="C359" s="566"/>
      <c r="D359" s="1047" t="s">
        <v>364</v>
      </c>
      <c r="E359" s="1048"/>
      <c r="F359" s="567">
        <f>WP_B1_3_subTotal+WP_B2_3_subTotal+WP_B3_3_subTotal+WP_B4_3_subTotal+WP_B5_3_subTotal+WP_B6_3_subTotal</f>
        <v>2400</v>
      </c>
      <c r="G359" s="120"/>
      <c r="H359" s="120"/>
      <c r="I359" s="120"/>
      <c r="J359" s="648" t="s">
        <v>184</v>
      </c>
      <c r="K359" s="655"/>
      <c r="L359" s="655"/>
      <c r="M359" s="656" t="s">
        <v>127</v>
      </c>
    </row>
    <row r="360" spans="1:13" ht="35.25" x14ac:dyDescent="0.25">
      <c r="A360" s="454"/>
      <c r="B360" s="1034" t="s">
        <v>298</v>
      </c>
      <c r="C360" s="1034"/>
      <c r="D360" s="1034"/>
      <c r="E360" s="1049"/>
      <c r="F360" s="278">
        <f>WP_B1_Total+WP_B2_Total+WP_B3_Total</f>
        <v>36800</v>
      </c>
      <c r="G360" s="455"/>
      <c r="H360" s="455"/>
      <c r="I360" s="455"/>
      <c r="J360" s="648" t="s">
        <v>184</v>
      </c>
      <c r="K360" s="657"/>
      <c r="L360" s="657"/>
      <c r="M360" s="658"/>
    </row>
    <row r="361" spans="1:13" ht="29.25" x14ac:dyDescent="0.25">
      <c r="A361" s="133" t="s">
        <v>255</v>
      </c>
      <c r="B361" s="11"/>
      <c r="C361" s="11"/>
      <c r="D361" s="11"/>
      <c r="E361" s="11"/>
      <c r="F361" s="11"/>
      <c r="G361" s="11"/>
      <c r="H361" s="11"/>
      <c r="I361" s="11"/>
      <c r="J361" s="648" t="s">
        <v>184</v>
      </c>
      <c r="K361" s="655"/>
      <c r="L361" s="655"/>
      <c r="M361" s="638"/>
    </row>
    <row r="362" spans="1:13" ht="22.5" x14ac:dyDescent="0.25">
      <c r="A362" s="80" t="s">
        <v>0</v>
      </c>
      <c r="B362" s="711" t="str">
        <f>IDX_WP_Name_1</f>
        <v>PROJECT MANAGEMENT</v>
      </c>
      <c r="C362" s="11"/>
      <c r="D362" s="11"/>
      <c r="E362" s="11"/>
      <c r="F362" s="11"/>
      <c r="G362" s="11"/>
      <c r="H362" s="11"/>
      <c r="I362" s="11"/>
      <c r="J362" s="674" t="s">
        <v>373</v>
      </c>
      <c r="K362" s="655"/>
      <c r="L362" s="655"/>
      <c r="M362" s="675"/>
    </row>
    <row r="363" spans="1:13" ht="22.5" x14ac:dyDescent="0.25">
      <c r="A363" s="14"/>
      <c r="B363" s="10" t="s">
        <v>194</v>
      </c>
      <c r="C363" s="908"/>
      <c r="D363" s="898"/>
      <c r="E363" s="898"/>
      <c r="F363" s="898"/>
      <c r="G363" s="898"/>
      <c r="H363" s="898"/>
      <c r="I363" s="898"/>
      <c r="J363" s="674" t="s">
        <v>373</v>
      </c>
      <c r="K363" s="655"/>
      <c r="L363" s="655"/>
      <c r="M363" s="675"/>
    </row>
    <row r="364" spans="1:13" x14ac:dyDescent="0.25">
      <c r="A364" s="13"/>
      <c r="B364" s="881"/>
      <c r="C364" s="932" t="s">
        <v>221</v>
      </c>
      <c r="D364" s="920"/>
      <c r="E364" s="920"/>
      <c r="F364" s="920"/>
      <c r="G364" s="933"/>
      <c r="H364" s="927" t="s">
        <v>6</v>
      </c>
      <c r="I364" s="932" t="s">
        <v>26</v>
      </c>
      <c r="J364" s="679"/>
      <c r="K364" s="655"/>
      <c r="L364" s="655"/>
      <c r="M364" s="675"/>
    </row>
    <row r="365" spans="1:13" x14ac:dyDescent="0.25">
      <c r="A365" s="13"/>
      <c r="B365" s="881"/>
      <c r="C365" s="891" t="s">
        <v>36</v>
      </c>
      <c r="D365" s="891" t="s">
        <v>35</v>
      </c>
      <c r="E365" s="891" t="s">
        <v>34</v>
      </c>
      <c r="F365" s="891" t="s">
        <v>23</v>
      </c>
      <c r="G365" s="891" t="s">
        <v>293</v>
      </c>
      <c r="H365" s="934"/>
      <c r="I365" s="932"/>
      <c r="J365" s="679"/>
      <c r="K365" s="655"/>
      <c r="L365" s="655"/>
      <c r="M365" s="675"/>
    </row>
    <row r="366" spans="1:13" x14ac:dyDescent="0.25">
      <c r="A366" s="13"/>
      <c r="B366" s="881"/>
      <c r="C366" s="810"/>
      <c r="D366" s="810"/>
      <c r="E366" s="810"/>
      <c r="F366" s="810"/>
      <c r="G366" s="810"/>
      <c r="H366" s="934"/>
      <c r="I366" s="932"/>
      <c r="J366" s="679"/>
      <c r="K366" s="655"/>
      <c r="L366" s="655"/>
      <c r="M366" s="675"/>
    </row>
    <row r="367" spans="1:13" x14ac:dyDescent="0.25">
      <c r="A367" s="13"/>
      <c r="B367" s="881"/>
      <c r="C367" s="810"/>
      <c r="D367" s="810"/>
      <c r="E367" s="810"/>
      <c r="F367" s="810"/>
      <c r="G367" s="811"/>
      <c r="H367" s="934"/>
      <c r="I367" s="932"/>
      <c r="J367" s="679"/>
      <c r="K367" s="655"/>
      <c r="L367" s="655"/>
      <c r="M367" s="675"/>
    </row>
    <row r="368" spans="1:13" x14ac:dyDescent="0.25">
      <c r="A368" s="13"/>
      <c r="B368" s="881"/>
      <c r="C368" s="709" t="s">
        <v>22</v>
      </c>
      <c r="D368" s="709" t="s">
        <v>32</v>
      </c>
      <c r="E368" s="709" t="s">
        <v>20</v>
      </c>
      <c r="F368" s="709" t="s">
        <v>31</v>
      </c>
      <c r="G368" s="709" t="s">
        <v>30</v>
      </c>
      <c r="H368" s="929"/>
      <c r="I368" s="932"/>
      <c r="J368" s="679"/>
      <c r="K368" s="655"/>
      <c r="L368" s="655"/>
      <c r="M368" s="675"/>
    </row>
    <row r="369" spans="1:13" ht="22.5" x14ac:dyDescent="0.25">
      <c r="A369" s="13"/>
      <c r="B369" s="73" t="s">
        <v>29</v>
      </c>
      <c r="C369" s="160">
        <v>0</v>
      </c>
      <c r="D369" s="75">
        <v>0</v>
      </c>
      <c r="E369" s="160">
        <v>0</v>
      </c>
      <c r="F369" s="76">
        <v>0</v>
      </c>
      <c r="G369" s="159">
        <f>IF(D369=0,0,((E369/D369)*F369)*C369)</f>
        <v>0</v>
      </c>
      <c r="H369" s="77"/>
      <c r="I369" s="668"/>
      <c r="J369" s="674" t="s">
        <v>93</v>
      </c>
      <c r="K369" s="676" t="s">
        <v>89</v>
      </c>
      <c r="L369" s="676" t="s">
        <v>88</v>
      </c>
      <c r="M369" s="675"/>
    </row>
    <row r="370" spans="1:13" ht="22.5" x14ac:dyDescent="0.25">
      <c r="A370" s="13"/>
      <c r="B370" s="73" t="s">
        <v>28</v>
      </c>
      <c r="C370" s="160">
        <v>0</v>
      </c>
      <c r="D370" s="75">
        <v>0</v>
      </c>
      <c r="E370" s="160">
        <v>0</v>
      </c>
      <c r="F370" s="76">
        <v>0</v>
      </c>
      <c r="G370" s="159">
        <f>IF(D370=0,0,((E370/D370)*F370)*C370)</f>
        <v>0</v>
      </c>
      <c r="H370" s="78"/>
      <c r="I370" s="668"/>
      <c r="J370" s="674" t="s">
        <v>82</v>
      </c>
      <c r="K370" s="676" t="s">
        <v>89</v>
      </c>
      <c r="L370" s="676" t="s">
        <v>88</v>
      </c>
      <c r="M370" s="675"/>
    </row>
    <row r="371" spans="1:13" ht="22.5" x14ac:dyDescent="0.25">
      <c r="A371" s="13"/>
      <c r="B371" s="73" t="s">
        <v>120</v>
      </c>
      <c r="C371" s="160">
        <v>0</v>
      </c>
      <c r="D371" s="924" t="s">
        <v>121</v>
      </c>
      <c r="E371" s="925"/>
      <c r="F371" s="926"/>
      <c r="G371" s="159">
        <f>C371</f>
        <v>0</v>
      </c>
      <c r="H371" s="186"/>
      <c r="I371" s="668"/>
      <c r="J371" s="674" t="s">
        <v>93</v>
      </c>
      <c r="K371" s="676" t="s">
        <v>87</v>
      </c>
      <c r="L371" s="676" t="s">
        <v>88</v>
      </c>
      <c r="M371" s="675" t="s">
        <v>166</v>
      </c>
    </row>
    <row r="372" spans="1:13" ht="22.5" x14ac:dyDescent="0.25">
      <c r="A372" s="13"/>
      <c r="B372" s="878" t="s">
        <v>27</v>
      </c>
      <c r="C372" s="879"/>
      <c r="D372" s="879"/>
      <c r="E372" s="879"/>
      <c r="F372" s="880"/>
      <c r="G372" s="278">
        <f>SUM(G368:G371)</f>
        <v>0</v>
      </c>
      <c r="H372" s="16"/>
      <c r="I372" s="250"/>
      <c r="J372" s="674" t="s">
        <v>373</v>
      </c>
      <c r="K372" s="655"/>
      <c r="L372" s="655"/>
      <c r="M372" s="675"/>
    </row>
    <row r="373" spans="1:13" ht="22.5" x14ac:dyDescent="0.25">
      <c r="A373" s="13"/>
      <c r="B373" s="15" t="s">
        <v>223</v>
      </c>
      <c r="C373" s="887"/>
      <c r="D373" s="888"/>
      <c r="E373" s="888"/>
      <c r="F373" s="888"/>
      <c r="G373" s="888"/>
      <c r="H373" s="888"/>
      <c r="I373" s="888"/>
      <c r="J373" s="674" t="s">
        <v>373</v>
      </c>
      <c r="K373" s="655"/>
      <c r="L373" s="655"/>
      <c r="M373" s="675"/>
    </row>
    <row r="374" spans="1:13" x14ac:dyDescent="0.25">
      <c r="A374" s="13"/>
      <c r="B374" s="881"/>
      <c r="C374" s="932" t="s">
        <v>221</v>
      </c>
      <c r="D374" s="920"/>
      <c r="E374" s="920"/>
      <c r="F374" s="920"/>
      <c r="G374" s="933"/>
      <c r="H374" s="891" t="s">
        <v>6</v>
      </c>
      <c r="I374" s="930" t="s">
        <v>26</v>
      </c>
      <c r="J374" s="679"/>
      <c r="K374" s="655"/>
      <c r="L374" s="655"/>
      <c r="M374" s="675"/>
    </row>
    <row r="375" spans="1:13" ht="52.5" x14ac:dyDescent="0.25">
      <c r="A375" s="13"/>
      <c r="B375" s="881"/>
      <c r="C375" s="710" t="s">
        <v>25</v>
      </c>
      <c r="D375" s="930" t="s">
        <v>24</v>
      </c>
      <c r="E375" s="927"/>
      <c r="F375" s="710" t="s">
        <v>23</v>
      </c>
      <c r="G375" s="710" t="s">
        <v>293</v>
      </c>
      <c r="H375" s="810"/>
      <c r="I375" s="826"/>
      <c r="J375" s="679"/>
      <c r="K375" s="655"/>
      <c r="L375" s="655"/>
      <c r="M375" s="675"/>
    </row>
    <row r="376" spans="1:13" x14ac:dyDescent="0.25">
      <c r="A376" s="13"/>
      <c r="B376" s="881"/>
      <c r="C376" s="709" t="s">
        <v>22</v>
      </c>
      <c r="D376" s="932" t="s">
        <v>21</v>
      </c>
      <c r="E376" s="933"/>
      <c r="F376" s="709" t="s">
        <v>20</v>
      </c>
      <c r="G376" s="709" t="s">
        <v>19</v>
      </c>
      <c r="H376" s="811"/>
      <c r="I376" s="931"/>
      <c r="J376" s="679"/>
      <c r="K376" s="655"/>
      <c r="L376" s="655"/>
      <c r="M376" s="675"/>
    </row>
    <row r="377" spans="1:13" ht="22.5" x14ac:dyDescent="0.25">
      <c r="A377" s="13"/>
      <c r="B377" s="73" t="s">
        <v>29</v>
      </c>
      <c r="C377" s="160">
        <v>0</v>
      </c>
      <c r="D377" s="884">
        <v>0</v>
      </c>
      <c r="E377" s="885"/>
      <c r="F377" s="76">
        <v>0</v>
      </c>
      <c r="G377" s="159">
        <f>C377*D377*F377</f>
        <v>0</v>
      </c>
      <c r="H377" s="77"/>
      <c r="I377" s="668"/>
      <c r="J377" s="674" t="s">
        <v>93</v>
      </c>
      <c r="K377" s="676" t="s">
        <v>89</v>
      </c>
      <c r="L377" s="676" t="s">
        <v>88</v>
      </c>
      <c r="M377" s="675"/>
    </row>
    <row r="378" spans="1:13" ht="22.5" x14ac:dyDescent="0.25">
      <c r="A378" s="13"/>
      <c r="B378" s="73" t="s">
        <v>28</v>
      </c>
      <c r="C378" s="160">
        <v>0</v>
      </c>
      <c r="D378" s="884">
        <v>0</v>
      </c>
      <c r="E378" s="885"/>
      <c r="F378" s="76">
        <v>0</v>
      </c>
      <c r="G378" s="159">
        <f>C378*D378*F378</f>
        <v>0</v>
      </c>
      <c r="H378" s="77"/>
      <c r="I378" s="668"/>
      <c r="J378" s="674" t="s">
        <v>82</v>
      </c>
      <c r="K378" s="676" t="s">
        <v>89</v>
      </c>
      <c r="L378" s="676" t="s">
        <v>88</v>
      </c>
      <c r="M378" s="675"/>
    </row>
    <row r="379" spans="1:13" ht="22.5" x14ac:dyDescent="0.25">
      <c r="A379" s="13"/>
      <c r="B379" s="73" t="s">
        <v>120</v>
      </c>
      <c r="C379" s="160">
        <v>0</v>
      </c>
      <c r="D379" s="924" t="s">
        <v>121</v>
      </c>
      <c r="E379" s="925"/>
      <c r="F379" s="926"/>
      <c r="G379" s="159">
        <f>C379</f>
        <v>0</v>
      </c>
      <c r="H379" s="77"/>
      <c r="I379" s="668"/>
      <c r="J379" s="674" t="s">
        <v>93</v>
      </c>
      <c r="K379" s="676" t="s">
        <v>87</v>
      </c>
      <c r="L379" s="676" t="s">
        <v>88</v>
      </c>
      <c r="M379" s="675"/>
    </row>
    <row r="380" spans="1:13" ht="22.5" x14ac:dyDescent="0.25">
      <c r="A380" s="13"/>
      <c r="B380" s="878" t="s">
        <v>224</v>
      </c>
      <c r="C380" s="879"/>
      <c r="D380" s="879"/>
      <c r="E380" s="879"/>
      <c r="F380" s="880"/>
      <c r="G380" s="278">
        <f>SUM(G376:G379)</f>
        <v>0</v>
      </c>
      <c r="H380" s="16"/>
      <c r="I380" s="669"/>
      <c r="J380" s="674" t="s">
        <v>373</v>
      </c>
      <c r="K380" s="655"/>
      <c r="L380" s="655"/>
      <c r="M380" s="675"/>
    </row>
    <row r="381" spans="1:13" ht="22.5" x14ac:dyDescent="0.25">
      <c r="A381" s="17"/>
      <c r="B381" s="878" t="s">
        <v>211</v>
      </c>
      <c r="C381" s="879"/>
      <c r="D381" s="879"/>
      <c r="E381" s="879"/>
      <c r="F381" s="880"/>
      <c r="G381" s="280">
        <f>G380+G372</f>
        <v>0</v>
      </c>
      <c r="H381" s="16"/>
      <c r="I381" s="669"/>
      <c r="J381" s="674" t="s">
        <v>373</v>
      </c>
      <c r="K381" s="655"/>
      <c r="L381" s="655"/>
      <c r="M381" s="675"/>
    </row>
    <row r="382" spans="1:13" ht="22.5" x14ac:dyDescent="0.25">
      <c r="A382" s="80" t="s">
        <v>399</v>
      </c>
      <c r="B382" s="711" t="str">
        <f>IDX_WP_Name_2</f>
        <v>PLANNING</v>
      </c>
      <c r="C382" s="11"/>
      <c r="D382" s="11"/>
      <c r="E382" s="11"/>
      <c r="F382" s="11"/>
      <c r="G382" s="11"/>
      <c r="H382" s="11"/>
      <c r="I382" s="11"/>
      <c r="J382" s="674" t="s">
        <v>373</v>
      </c>
      <c r="K382" s="655"/>
      <c r="L382" s="655"/>
      <c r="M382" s="675"/>
    </row>
    <row r="383" spans="1:13" ht="22.5" x14ac:dyDescent="0.25">
      <c r="A383" s="14"/>
      <c r="B383" s="10" t="s">
        <v>194</v>
      </c>
      <c r="C383" s="908"/>
      <c r="D383" s="898"/>
      <c r="E383" s="898"/>
      <c r="F383" s="898"/>
      <c r="G383" s="898"/>
      <c r="H383" s="898"/>
      <c r="I383" s="898"/>
      <c r="J383" s="674" t="s">
        <v>373</v>
      </c>
      <c r="K383" s="655"/>
      <c r="L383" s="655"/>
      <c r="M383" s="675"/>
    </row>
    <row r="384" spans="1:13" x14ac:dyDescent="0.25">
      <c r="A384" s="13"/>
      <c r="B384" s="881"/>
      <c r="C384" s="932" t="s">
        <v>221</v>
      </c>
      <c r="D384" s="920"/>
      <c r="E384" s="920"/>
      <c r="F384" s="920"/>
      <c r="G384" s="933"/>
      <c r="H384" s="927" t="s">
        <v>6</v>
      </c>
      <c r="I384" s="932" t="s">
        <v>26</v>
      </c>
      <c r="J384" s="679"/>
      <c r="K384" s="655"/>
      <c r="L384" s="655"/>
      <c r="M384" s="675"/>
    </row>
    <row r="385" spans="1:13" x14ac:dyDescent="0.25">
      <c r="A385" s="13"/>
      <c r="B385" s="881"/>
      <c r="C385" s="891" t="s">
        <v>36</v>
      </c>
      <c r="D385" s="891" t="s">
        <v>35</v>
      </c>
      <c r="E385" s="891" t="s">
        <v>34</v>
      </c>
      <c r="F385" s="891" t="s">
        <v>23</v>
      </c>
      <c r="G385" s="891" t="s">
        <v>293</v>
      </c>
      <c r="H385" s="934"/>
      <c r="I385" s="932"/>
      <c r="J385" s="679"/>
      <c r="K385" s="655"/>
      <c r="L385" s="655"/>
      <c r="M385" s="675"/>
    </row>
    <row r="386" spans="1:13" x14ac:dyDescent="0.25">
      <c r="A386" s="13"/>
      <c r="B386" s="881"/>
      <c r="C386" s="810"/>
      <c r="D386" s="810"/>
      <c r="E386" s="810"/>
      <c r="F386" s="810"/>
      <c r="G386" s="810"/>
      <c r="H386" s="934"/>
      <c r="I386" s="932"/>
      <c r="J386" s="679"/>
      <c r="K386" s="655"/>
      <c r="L386" s="655"/>
      <c r="M386" s="675"/>
    </row>
    <row r="387" spans="1:13" x14ac:dyDescent="0.25">
      <c r="A387" s="13"/>
      <c r="B387" s="881"/>
      <c r="C387" s="810"/>
      <c r="D387" s="810"/>
      <c r="E387" s="810"/>
      <c r="F387" s="810"/>
      <c r="G387" s="811"/>
      <c r="H387" s="934"/>
      <c r="I387" s="932"/>
      <c r="J387" s="679"/>
      <c r="K387" s="655"/>
      <c r="L387" s="655"/>
      <c r="M387" s="675"/>
    </row>
    <row r="388" spans="1:13" x14ac:dyDescent="0.25">
      <c r="A388" s="13"/>
      <c r="B388" s="881"/>
      <c r="C388" s="709" t="s">
        <v>22</v>
      </c>
      <c r="D388" s="709" t="s">
        <v>32</v>
      </c>
      <c r="E388" s="709" t="s">
        <v>20</v>
      </c>
      <c r="F388" s="709" t="s">
        <v>31</v>
      </c>
      <c r="G388" s="709" t="s">
        <v>30</v>
      </c>
      <c r="H388" s="929"/>
      <c r="I388" s="932"/>
      <c r="J388" s="679"/>
      <c r="K388" s="655"/>
      <c r="L388" s="655"/>
      <c r="M388" s="675"/>
    </row>
    <row r="389" spans="1:13" ht="22.5" x14ac:dyDescent="0.25">
      <c r="A389" s="13"/>
      <c r="B389" s="73" t="s">
        <v>29</v>
      </c>
      <c r="C389" s="160">
        <v>0</v>
      </c>
      <c r="D389" s="75">
        <v>0</v>
      </c>
      <c r="E389" s="160">
        <v>0</v>
      </c>
      <c r="F389" s="76">
        <v>0</v>
      </c>
      <c r="G389" s="159">
        <f>IF(D389=0,0,((E389/D389)*F389)*C389)</f>
        <v>0</v>
      </c>
      <c r="H389" s="77"/>
      <c r="I389" s="668"/>
      <c r="J389" s="674" t="s">
        <v>93</v>
      </c>
      <c r="K389" s="676" t="s">
        <v>89</v>
      </c>
      <c r="L389" s="676" t="s">
        <v>88</v>
      </c>
      <c r="M389" s="675"/>
    </row>
    <row r="390" spans="1:13" ht="22.5" x14ac:dyDescent="0.25">
      <c r="A390" s="13"/>
      <c r="B390" s="73" t="s">
        <v>28</v>
      </c>
      <c r="C390" s="160">
        <v>0</v>
      </c>
      <c r="D390" s="75">
        <v>0</v>
      </c>
      <c r="E390" s="160">
        <v>0</v>
      </c>
      <c r="F390" s="76">
        <v>0</v>
      </c>
      <c r="G390" s="159">
        <f>IF(D390=0,0,((E390/D390)*F390)*C390)</f>
        <v>0</v>
      </c>
      <c r="H390" s="78"/>
      <c r="I390" s="668"/>
      <c r="J390" s="674" t="s">
        <v>82</v>
      </c>
      <c r="K390" s="676" t="s">
        <v>89</v>
      </c>
      <c r="L390" s="676" t="s">
        <v>88</v>
      </c>
      <c r="M390" s="675"/>
    </row>
    <row r="391" spans="1:13" ht="22.5" x14ac:dyDescent="0.25">
      <c r="A391" s="13"/>
      <c r="B391" s="73" t="s">
        <v>120</v>
      </c>
      <c r="C391" s="160">
        <v>0</v>
      </c>
      <c r="D391" s="924" t="s">
        <v>121</v>
      </c>
      <c r="E391" s="925"/>
      <c r="F391" s="926"/>
      <c r="G391" s="159">
        <f>C391</f>
        <v>0</v>
      </c>
      <c r="H391" s="186"/>
      <c r="I391" s="668"/>
      <c r="J391" s="674" t="s">
        <v>93</v>
      </c>
      <c r="K391" s="676" t="s">
        <v>87</v>
      </c>
      <c r="L391" s="676" t="s">
        <v>88</v>
      </c>
      <c r="M391" s="675" t="s">
        <v>166</v>
      </c>
    </row>
    <row r="392" spans="1:13" ht="22.5" x14ac:dyDescent="0.25">
      <c r="A392" s="13"/>
      <c r="B392" s="878" t="s">
        <v>27</v>
      </c>
      <c r="C392" s="879"/>
      <c r="D392" s="879"/>
      <c r="E392" s="879"/>
      <c r="F392" s="880"/>
      <c r="G392" s="278">
        <f>SUM(G388:G391)</f>
        <v>0</v>
      </c>
      <c r="H392" s="16"/>
      <c r="I392" s="250"/>
      <c r="J392" s="674" t="s">
        <v>373</v>
      </c>
      <c r="K392" s="655"/>
      <c r="L392" s="655"/>
      <c r="M392" s="675"/>
    </row>
    <row r="393" spans="1:13" ht="22.5" x14ac:dyDescent="0.25">
      <c r="A393" s="13"/>
      <c r="B393" s="15" t="s">
        <v>223</v>
      </c>
      <c r="C393" s="887"/>
      <c r="D393" s="888"/>
      <c r="E393" s="888"/>
      <c r="F393" s="888"/>
      <c r="G393" s="888"/>
      <c r="H393" s="888"/>
      <c r="I393" s="888"/>
      <c r="J393" s="674" t="s">
        <v>373</v>
      </c>
      <c r="K393" s="655"/>
      <c r="L393" s="655"/>
      <c r="M393" s="675"/>
    </row>
    <row r="394" spans="1:13" x14ac:dyDescent="0.25">
      <c r="A394" s="13"/>
      <c r="B394" s="881"/>
      <c r="C394" s="932" t="s">
        <v>221</v>
      </c>
      <c r="D394" s="920"/>
      <c r="E394" s="920"/>
      <c r="F394" s="920"/>
      <c r="G394" s="933"/>
      <c r="H394" s="891" t="s">
        <v>6</v>
      </c>
      <c r="I394" s="930" t="s">
        <v>26</v>
      </c>
      <c r="J394" s="679"/>
      <c r="K394" s="655"/>
      <c r="L394" s="655"/>
      <c r="M394" s="675"/>
    </row>
    <row r="395" spans="1:13" ht="52.5" x14ac:dyDescent="0.25">
      <c r="A395" s="13"/>
      <c r="B395" s="881"/>
      <c r="C395" s="710" t="s">
        <v>25</v>
      </c>
      <c r="D395" s="930" t="s">
        <v>24</v>
      </c>
      <c r="E395" s="927"/>
      <c r="F395" s="710" t="s">
        <v>23</v>
      </c>
      <c r="G395" s="710" t="s">
        <v>293</v>
      </c>
      <c r="H395" s="810"/>
      <c r="I395" s="826"/>
      <c r="J395" s="679"/>
      <c r="K395" s="655"/>
      <c r="L395" s="655"/>
      <c r="M395" s="675"/>
    </row>
    <row r="396" spans="1:13" x14ac:dyDescent="0.25">
      <c r="A396" s="13"/>
      <c r="B396" s="881"/>
      <c r="C396" s="709" t="s">
        <v>22</v>
      </c>
      <c r="D396" s="932" t="s">
        <v>21</v>
      </c>
      <c r="E396" s="933"/>
      <c r="F396" s="709" t="s">
        <v>20</v>
      </c>
      <c r="G396" s="709" t="s">
        <v>19</v>
      </c>
      <c r="H396" s="811"/>
      <c r="I396" s="931"/>
      <c r="J396" s="679"/>
      <c r="K396" s="655"/>
      <c r="L396" s="655"/>
      <c r="M396" s="675"/>
    </row>
    <row r="397" spans="1:13" ht="22.5" x14ac:dyDescent="0.25">
      <c r="A397" s="13"/>
      <c r="B397" s="73" t="s">
        <v>29</v>
      </c>
      <c r="C397" s="160">
        <v>0</v>
      </c>
      <c r="D397" s="884">
        <v>0</v>
      </c>
      <c r="E397" s="885"/>
      <c r="F397" s="76">
        <v>0</v>
      </c>
      <c r="G397" s="159">
        <f>C397*D397*F397</f>
        <v>0</v>
      </c>
      <c r="H397" s="77"/>
      <c r="I397" s="668"/>
      <c r="J397" s="674" t="s">
        <v>93</v>
      </c>
      <c r="K397" s="676" t="s">
        <v>89</v>
      </c>
      <c r="L397" s="676" t="s">
        <v>88</v>
      </c>
      <c r="M397" s="675"/>
    </row>
    <row r="398" spans="1:13" ht="22.5" x14ac:dyDescent="0.25">
      <c r="A398" s="13"/>
      <c r="B398" s="73" t="s">
        <v>28</v>
      </c>
      <c r="C398" s="160">
        <v>0</v>
      </c>
      <c r="D398" s="884">
        <v>0</v>
      </c>
      <c r="E398" s="885"/>
      <c r="F398" s="76">
        <v>0</v>
      </c>
      <c r="G398" s="159">
        <f>C398*D398*F398</f>
        <v>0</v>
      </c>
      <c r="H398" s="77"/>
      <c r="I398" s="668"/>
      <c r="J398" s="674" t="s">
        <v>82</v>
      </c>
      <c r="K398" s="676" t="s">
        <v>89</v>
      </c>
      <c r="L398" s="676" t="s">
        <v>88</v>
      </c>
      <c r="M398" s="675"/>
    </row>
    <row r="399" spans="1:13" ht="22.5" x14ac:dyDescent="0.25">
      <c r="A399" s="13"/>
      <c r="B399" s="73" t="s">
        <v>120</v>
      </c>
      <c r="C399" s="160">
        <v>0</v>
      </c>
      <c r="D399" s="924" t="s">
        <v>121</v>
      </c>
      <c r="E399" s="925"/>
      <c r="F399" s="926"/>
      <c r="G399" s="159">
        <f>C399</f>
        <v>0</v>
      </c>
      <c r="H399" s="77"/>
      <c r="I399" s="668"/>
      <c r="J399" s="674" t="s">
        <v>93</v>
      </c>
      <c r="K399" s="676" t="s">
        <v>87</v>
      </c>
      <c r="L399" s="676" t="s">
        <v>88</v>
      </c>
      <c r="M399" s="675"/>
    </row>
    <row r="400" spans="1:13" ht="22.5" x14ac:dyDescent="0.25">
      <c r="A400" s="13"/>
      <c r="B400" s="878" t="s">
        <v>224</v>
      </c>
      <c r="C400" s="879"/>
      <c r="D400" s="879"/>
      <c r="E400" s="879"/>
      <c r="F400" s="880"/>
      <c r="G400" s="278">
        <f>SUM(G396:G399)</f>
        <v>0</v>
      </c>
      <c r="H400" s="16"/>
      <c r="I400" s="669"/>
      <c r="J400" s="674" t="s">
        <v>373</v>
      </c>
      <c r="K400" s="655"/>
      <c r="L400" s="655"/>
      <c r="M400" s="675"/>
    </row>
    <row r="401" spans="1:13" ht="22.5" x14ac:dyDescent="0.25">
      <c r="A401" s="17"/>
      <c r="B401" s="878" t="s">
        <v>211</v>
      </c>
      <c r="C401" s="879"/>
      <c r="D401" s="879"/>
      <c r="E401" s="879"/>
      <c r="F401" s="880"/>
      <c r="G401" s="280">
        <f>G400+G392</f>
        <v>0</v>
      </c>
      <c r="H401" s="16"/>
      <c r="I401" s="669"/>
      <c r="J401" s="674" t="s">
        <v>373</v>
      </c>
      <c r="K401" s="655"/>
      <c r="L401" s="655"/>
      <c r="M401" s="675"/>
    </row>
    <row r="402" spans="1:13" ht="22.5" x14ac:dyDescent="0.25">
      <c r="A402" s="80" t="s">
        <v>402</v>
      </c>
      <c r="B402" s="719" t="str">
        <f>IDX_WP_Name_3</f>
        <v>EXERCISE CONDUCT</v>
      </c>
      <c r="C402" s="11"/>
      <c r="D402" s="11"/>
      <c r="E402" s="11"/>
      <c r="F402" s="11"/>
      <c r="G402" s="11"/>
      <c r="H402" s="11"/>
      <c r="I402" s="11"/>
      <c r="J402" s="674" t="s">
        <v>373</v>
      </c>
      <c r="K402" s="655"/>
      <c r="L402" s="655"/>
      <c r="M402" s="675"/>
    </row>
    <row r="403" spans="1:13" ht="22.5" x14ac:dyDescent="0.25">
      <c r="A403" s="14"/>
      <c r="B403" s="10" t="s">
        <v>194</v>
      </c>
      <c r="C403" s="908"/>
      <c r="D403" s="898"/>
      <c r="E403" s="898"/>
      <c r="F403" s="898"/>
      <c r="G403" s="898"/>
      <c r="H403" s="898"/>
      <c r="I403" s="898"/>
      <c r="J403" s="674" t="s">
        <v>373</v>
      </c>
      <c r="K403" s="655"/>
      <c r="L403" s="655"/>
      <c r="M403" s="675"/>
    </row>
    <row r="404" spans="1:13" x14ac:dyDescent="0.25">
      <c r="A404" s="13"/>
      <c r="B404" s="881"/>
      <c r="C404" s="932" t="s">
        <v>221</v>
      </c>
      <c r="D404" s="920"/>
      <c r="E404" s="920"/>
      <c r="F404" s="920"/>
      <c r="G404" s="933"/>
      <c r="H404" s="927" t="s">
        <v>6</v>
      </c>
      <c r="I404" s="932" t="s">
        <v>26</v>
      </c>
      <c r="J404" s="679"/>
      <c r="K404" s="655"/>
      <c r="L404" s="655"/>
      <c r="M404" s="675"/>
    </row>
    <row r="405" spans="1:13" x14ac:dyDescent="0.25">
      <c r="A405" s="13"/>
      <c r="B405" s="881"/>
      <c r="C405" s="891" t="s">
        <v>36</v>
      </c>
      <c r="D405" s="891" t="s">
        <v>35</v>
      </c>
      <c r="E405" s="891" t="s">
        <v>34</v>
      </c>
      <c r="F405" s="891" t="s">
        <v>23</v>
      </c>
      <c r="G405" s="891" t="s">
        <v>293</v>
      </c>
      <c r="H405" s="934"/>
      <c r="I405" s="932"/>
      <c r="J405" s="679"/>
      <c r="K405" s="655"/>
      <c r="L405" s="655"/>
      <c r="M405" s="675"/>
    </row>
    <row r="406" spans="1:13" x14ac:dyDescent="0.25">
      <c r="A406" s="13"/>
      <c r="B406" s="881"/>
      <c r="C406" s="810"/>
      <c r="D406" s="810"/>
      <c r="E406" s="810"/>
      <c r="F406" s="810"/>
      <c r="G406" s="810"/>
      <c r="H406" s="934"/>
      <c r="I406" s="932"/>
      <c r="J406" s="679"/>
      <c r="K406" s="655"/>
      <c r="L406" s="655"/>
      <c r="M406" s="675"/>
    </row>
    <row r="407" spans="1:13" x14ac:dyDescent="0.25">
      <c r="A407" s="13"/>
      <c r="B407" s="881"/>
      <c r="C407" s="810"/>
      <c r="D407" s="810"/>
      <c r="E407" s="810"/>
      <c r="F407" s="810"/>
      <c r="G407" s="811"/>
      <c r="H407" s="934"/>
      <c r="I407" s="932"/>
      <c r="J407" s="679"/>
      <c r="K407" s="655"/>
      <c r="L407" s="655"/>
      <c r="M407" s="675"/>
    </row>
    <row r="408" spans="1:13" x14ac:dyDescent="0.25">
      <c r="A408" s="13"/>
      <c r="B408" s="881"/>
      <c r="C408" s="723" t="s">
        <v>22</v>
      </c>
      <c r="D408" s="723" t="s">
        <v>32</v>
      </c>
      <c r="E408" s="723" t="s">
        <v>20</v>
      </c>
      <c r="F408" s="723" t="s">
        <v>31</v>
      </c>
      <c r="G408" s="723" t="s">
        <v>30</v>
      </c>
      <c r="H408" s="929"/>
      <c r="I408" s="932"/>
      <c r="J408" s="679"/>
      <c r="K408" s="655"/>
      <c r="L408" s="655"/>
      <c r="M408" s="675"/>
    </row>
    <row r="409" spans="1:13" ht="22.5" x14ac:dyDescent="0.25">
      <c r="A409" s="13"/>
      <c r="B409" s="73" t="s">
        <v>29</v>
      </c>
      <c r="C409" s="160">
        <v>0</v>
      </c>
      <c r="D409" s="75">
        <v>0</v>
      </c>
      <c r="E409" s="160">
        <v>0</v>
      </c>
      <c r="F409" s="76">
        <v>0</v>
      </c>
      <c r="G409" s="159">
        <f>IF(D409=0,0,((E409/D409)*F409)*C409)</f>
        <v>0</v>
      </c>
      <c r="H409" s="77"/>
      <c r="I409" s="668"/>
      <c r="J409" s="674" t="s">
        <v>93</v>
      </c>
      <c r="K409" s="676" t="s">
        <v>89</v>
      </c>
      <c r="L409" s="676" t="s">
        <v>88</v>
      </c>
      <c r="M409" s="675"/>
    </row>
    <row r="410" spans="1:13" ht="22.5" x14ac:dyDescent="0.25">
      <c r="A410" s="13"/>
      <c r="B410" s="73" t="s">
        <v>28</v>
      </c>
      <c r="C410" s="160">
        <v>0</v>
      </c>
      <c r="D410" s="75">
        <v>0</v>
      </c>
      <c r="E410" s="160">
        <v>0</v>
      </c>
      <c r="F410" s="76">
        <v>0</v>
      </c>
      <c r="G410" s="159">
        <f>IF(D410=0,0,((E410/D410)*F410)*C410)</f>
        <v>0</v>
      </c>
      <c r="H410" s="78"/>
      <c r="I410" s="668"/>
      <c r="J410" s="674" t="s">
        <v>82</v>
      </c>
      <c r="K410" s="676" t="s">
        <v>89</v>
      </c>
      <c r="L410" s="676" t="s">
        <v>88</v>
      </c>
      <c r="M410" s="675"/>
    </row>
    <row r="411" spans="1:13" ht="22.5" x14ac:dyDescent="0.25">
      <c r="A411" s="13"/>
      <c r="B411" s="73" t="s">
        <v>120</v>
      </c>
      <c r="C411" s="160">
        <v>0</v>
      </c>
      <c r="D411" s="924" t="s">
        <v>121</v>
      </c>
      <c r="E411" s="925"/>
      <c r="F411" s="926"/>
      <c r="G411" s="159">
        <f>C411</f>
        <v>0</v>
      </c>
      <c r="H411" s="186"/>
      <c r="I411" s="668"/>
      <c r="J411" s="674" t="s">
        <v>93</v>
      </c>
      <c r="K411" s="676" t="s">
        <v>87</v>
      </c>
      <c r="L411" s="676" t="s">
        <v>88</v>
      </c>
      <c r="M411" s="675" t="s">
        <v>166</v>
      </c>
    </row>
    <row r="412" spans="1:13" ht="22.5" x14ac:dyDescent="0.25">
      <c r="A412" s="13"/>
      <c r="B412" s="878" t="s">
        <v>27</v>
      </c>
      <c r="C412" s="879"/>
      <c r="D412" s="879"/>
      <c r="E412" s="879"/>
      <c r="F412" s="880"/>
      <c r="G412" s="278">
        <f>SUM(G408:G411)</f>
        <v>0</v>
      </c>
      <c r="H412" s="16"/>
      <c r="I412" s="250"/>
      <c r="J412" s="674" t="s">
        <v>373</v>
      </c>
      <c r="K412" s="655"/>
      <c r="L412" s="655"/>
      <c r="M412" s="675"/>
    </row>
    <row r="413" spans="1:13" ht="22.5" x14ac:dyDescent="0.25">
      <c r="A413" s="13"/>
      <c r="B413" s="15" t="s">
        <v>223</v>
      </c>
      <c r="C413" s="887"/>
      <c r="D413" s="888"/>
      <c r="E413" s="888"/>
      <c r="F413" s="888"/>
      <c r="G413" s="888"/>
      <c r="H413" s="888"/>
      <c r="I413" s="888"/>
      <c r="J413" s="674" t="s">
        <v>373</v>
      </c>
      <c r="K413" s="655"/>
      <c r="L413" s="655"/>
      <c r="M413" s="675"/>
    </row>
    <row r="414" spans="1:13" x14ac:dyDescent="0.25">
      <c r="A414" s="13"/>
      <c r="B414" s="881"/>
      <c r="C414" s="932" t="s">
        <v>221</v>
      </c>
      <c r="D414" s="920"/>
      <c r="E414" s="920"/>
      <c r="F414" s="920"/>
      <c r="G414" s="933"/>
      <c r="H414" s="891" t="s">
        <v>6</v>
      </c>
      <c r="I414" s="930" t="s">
        <v>26</v>
      </c>
      <c r="J414" s="679"/>
      <c r="K414" s="655"/>
      <c r="L414" s="655"/>
      <c r="M414" s="675"/>
    </row>
    <row r="415" spans="1:13" ht="52.5" x14ac:dyDescent="0.25">
      <c r="A415" s="13"/>
      <c r="B415" s="881"/>
      <c r="C415" s="720" t="s">
        <v>25</v>
      </c>
      <c r="D415" s="930" t="s">
        <v>24</v>
      </c>
      <c r="E415" s="927"/>
      <c r="F415" s="720" t="s">
        <v>23</v>
      </c>
      <c r="G415" s="720" t="s">
        <v>293</v>
      </c>
      <c r="H415" s="810"/>
      <c r="I415" s="826"/>
      <c r="J415" s="679"/>
      <c r="K415" s="655"/>
      <c r="L415" s="655"/>
      <c r="M415" s="675"/>
    </row>
    <row r="416" spans="1:13" x14ac:dyDescent="0.25">
      <c r="A416" s="13"/>
      <c r="B416" s="881"/>
      <c r="C416" s="723" t="s">
        <v>22</v>
      </c>
      <c r="D416" s="932" t="s">
        <v>21</v>
      </c>
      <c r="E416" s="933"/>
      <c r="F416" s="723" t="s">
        <v>20</v>
      </c>
      <c r="G416" s="723" t="s">
        <v>19</v>
      </c>
      <c r="H416" s="811"/>
      <c r="I416" s="931"/>
      <c r="J416" s="679"/>
      <c r="K416" s="655"/>
      <c r="L416" s="655"/>
      <c r="M416" s="675"/>
    </row>
    <row r="417" spans="1:13" ht="22.5" x14ac:dyDescent="0.25">
      <c r="A417" s="13"/>
      <c r="B417" s="73" t="s">
        <v>29</v>
      </c>
      <c r="C417" s="160">
        <v>0</v>
      </c>
      <c r="D417" s="884">
        <v>0</v>
      </c>
      <c r="E417" s="885"/>
      <c r="F417" s="76">
        <v>0</v>
      </c>
      <c r="G417" s="159">
        <f>C417*D417*F417</f>
        <v>0</v>
      </c>
      <c r="H417" s="77"/>
      <c r="I417" s="668"/>
      <c r="J417" s="674" t="s">
        <v>93</v>
      </c>
      <c r="K417" s="676" t="s">
        <v>89</v>
      </c>
      <c r="L417" s="676" t="s">
        <v>88</v>
      </c>
      <c r="M417" s="675"/>
    </row>
    <row r="418" spans="1:13" ht="22.5" x14ac:dyDescent="0.25">
      <c r="A418" s="13"/>
      <c r="B418" s="73" t="s">
        <v>28</v>
      </c>
      <c r="C418" s="160">
        <v>0</v>
      </c>
      <c r="D418" s="884">
        <v>0</v>
      </c>
      <c r="E418" s="885"/>
      <c r="F418" s="76">
        <v>0</v>
      </c>
      <c r="G418" s="159">
        <f>C418*D418*F418</f>
        <v>0</v>
      </c>
      <c r="H418" s="77"/>
      <c r="I418" s="668"/>
      <c r="J418" s="674" t="s">
        <v>82</v>
      </c>
      <c r="K418" s="676" t="s">
        <v>89</v>
      </c>
      <c r="L418" s="676" t="s">
        <v>88</v>
      </c>
      <c r="M418" s="675"/>
    </row>
    <row r="419" spans="1:13" ht="22.5" x14ac:dyDescent="0.25">
      <c r="A419" s="13"/>
      <c r="B419" s="73" t="s">
        <v>120</v>
      </c>
      <c r="C419" s="160">
        <v>0</v>
      </c>
      <c r="D419" s="924" t="s">
        <v>121</v>
      </c>
      <c r="E419" s="925"/>
      <c r="F419" s="926"/>
      <c r="G419" s="159">
        <f>C419</f>
        <v>0</v>
      </c>
      <c r="H419" s="77"/>
      <c r="I419" s="668"/>
      <c r="J419" s="674" t="s">
        <v>93</v>
      </c>
      <c r="K419" s="676" t="s">
        <v>87</v>
      </c>
      <c r="L419" s="676" t="s">
        <v>88</v>
      </c>
      <c r="M419" s="675"/>
    </row>
    <row r="420" spans="1:13" ht="22.5" x14ac:dyDescent="0.25">
      <c r="A420" s="13"/>
      <c r="B420" s="878" t="s">
        <v>224</v>
      </c>
      <c r="C420" s="879"/>
      <c r="D420" s="879"/>
      <c r="E420" s="879"/>
      <c r="F420" s="880"/>
      <c r="G420" s="278">
        <f>SUM(G416:G419)</f>
        <v>0</v>
      </c>
      <c r="H420" s="16"/>
      <c r="I420" s="669"/>
      <c r="J420" s="674" t="s">
        <v>373</v>
      </c>
      <c r="K420" s="655"/>
      <c r="L420" s="655"/>
      <c r="M420" s="675"/>
    </row>
    <row r="421" spans="1:13" ht="22.5" x14ac:dyDescent="0.25">
      <c r="A421" s="17"/>
      <c r="B421" s="878" t="s">
        <v>211</v>
      </c>
      <c r="C421" s="879"/>
      <c r="D421" s="879"/>
      <c r="E421" s="879"/>
      <c r="F421" s="880"/>
      <c r="G421" s="280">
        <f>G420+G412</f>
        <v>0</v>
      </c>
      <c r="H421" s="16"/>
      <c r="I421" s="669"/>
      <c r="J421" s="674" t="s">
        <v>373</v>
      </c>
      <c r="K421" s="655"/>
      <c r="L421" s="655"/>
      <c r="M421" s="675"/>
    </row>
    <row r="422" spans="1:13" ht="22.5" x14ac:dyDescent="0.25">
      <c r="A422" s="80" t="s">
        <v>403</v>
      </c>
      <c r="B422" s="719" t="str">
        <f>IDX_WP_Name_4</f>
        <v>DISSEMINATION &amp; VISIBILITY</v>
      </c>
      <c r="C422" s="11"/>
      <c r="D422" s="11"/>
      <c r="E422" s="11"/>
      <c r="F422" s="11"/>
      <c r="G422" s="11"/>
      <c r="H422" s="11"/>
      <c r="I422" s="11"/>
      <c r="J422" s="674" t="s">
        <v>373</v>
      </c>
      <c r="K422" s="655"/>
      <c r="L422" s="655"/>
      <c r="M422" s="675"/>
    </row>
    <row r="423" spans="1:13" ht="22.5" x14ac:dyDescent="0.25">
      <c r="A423" s="14"/>
      <c r="B423" s="10" t="s">
        <v>194</v>
      </c>
      <c r="C423" s="908"/>
      <c r="D423" s="898"/>
      <c r="E423" s="898"/>
      <c r="F423" s="898"/>
      <c r="G423" s="898"/>
      <c r="H423" s="898"/>
      <c r="I423" s="898"/>
      <c r="J423" s="674" t="s">
        <v>373</v>
      </c>
      <c r="K423" s="655"/>
      <c r="L423" s="655"/>
      <c r="M423" s="675"/>
    </row>
    <row r="424" spans="1:13" x14ac:dyDescent="0.25">
      <c r="A424" s="13"/>
      <c r="B424" s="881"/>
      <c r="C424" s="932" t="s">
        <v>221</v>
      </c>
      <c r="D424" s="920"/>
      <c r="E424" s="920"/>
      <c r="F424" s="920"/>
      <c r="G424" s="933"/>
      <c r="H424" s="927" t="s">
        <v>6</v>
      </c>
      <c r="I424" s="932" t="s">
        <v>26</v>
      </c>
      <c r="J424" s="679"/>
      <c r="K424" s="655"/>
      <c r="L424" s="655"/>
      <c r="M424" s="675"/>
    </row>
    <row r="425" spans="1:13" x14ac:dyDescent="0.25">
      <c r="A425" s="13"/>
      <c r="B425" s="881"/>
      <c r="C425" s="891" t="s">
        <v>36</v>
      </c>
      <c r="D425" s="891" t="s">
        <v>35</v>
      </c>
      <c r="E425" s="891" t="s">
        <v>34</v>
      </c>
      <c r="F425" s="891" t="s">
        <v>23</v>
      </c>
      <c r="G425" s="891" t="s">
        <v>293</v>
      </c>
      <c r="H425" s="934"/>
      <c r="I425" s="932"/>
      <c r="J425" s="679"/>
      <c r="K425" s="655"/>
      <c r="L425" s="655"/>
      <c r="M425" s="675"/>
    </row>
    <row r="426" spans="1:13" x14ac:dyDescent="0.25">
      <c r="A426" s="13"/>
      <c r="B426" s="881"/>
      <c r="C426" s="810"/>
      <c r="D426" s="810"/>
      <c r="E426" s="810"/>
      <c r="F426" s="810"/>
      <c r="G426" s="810"/>
      <c r="H426" s="934"/>
      <c r="I426" s="932"/>
      <c r="J426" s="679"/>
      <c r="K426" s="655"/>
      <c r="L426" s="655"/>
      <c r="M426" s="675"/>
    </row>
    <row r="427" spans="1:13" x14ac:dyDescent="0.25">
      <c r="A427" s="13"/>
      <c r="B427" s="881"/>
      <c r="C427" s="810"/>
      <c r="D427" s="810"/>
      <c r="E427" s="810"/>
      <c r="F427" s="810"/>
      <c r="G427" s="811"/>
      <c r="H427" s="934"/>
      <c r="I427" s="932"/>
      <c r="J427" s="679"/>
      <c r="K427" s="655"/>
      <c r="L427" s="655"/>
      <c r="M427" s="675"/>
    </row>
    <row r="428" spans="1:13" x14ac:dyDescent="0.25">
      <c r="A428" s="13"/>
      <c r="B428" s="881"/>
      <c r="C428" s="723" t="s">
        <v>22</v>
      </c>
      <c r="D428" s="723" t="s">
        <v>32</v>
      </c>
      <c r="E428" s="723" t="s">
        <v>20</v>
      </c>
      <c r="F428" s="723" t="s">
        <v>31</v>
      </c>
      <c r="G428" s="723" t="s">
        <v>30</v>
      </c>
      <c r="H428" s="929"/>
      <c r="I428" s="932"/>
      <c r="J428" s="679"/>
      <c r="K428" s="655"/>
      <c r="L428" s="655"/>
      <c r="M428" s="675"/>
    </row>
    <row r="429" spans="1:13" ht="22.5" x14ac:dyDescent="0.25">
      <c r="A429" s="13"/>
      <c r="B429" s="73" t="s">
        <v>29</v>
      </c>
      <c r="C429" s="160">
        <v>0</v>
      </c>
      <c r="D429" s="75">
        <v>0</v>
      </c>
      <c r="E429" s="160">
        <v>0</v>
      </c>
      <c r="F429" s="76">
        <v>0</v>
      </c>
      <c r="G429" s="159">
        <f>IF(D429=0,0,((E429/D429)*F429)*C429)</f>
        <v>0</v>
      </c>
      <c r="H429" s="77"/>
      <c r="I429" s="668"/>
      <c r="J429" s="674" t="s">
        <v>93</v>
      </c>
      <c r="K429" s="676" t="s">
        <v>89</v>
      </c>
      <c r="L429" s="676" t="s">
        <v>88</v>
      </c>
      <c r="M429" s="675"/>
    </row>
    <row r="430" spans="1:13" ht="22.5" x14ac:dyDescent="0.25">
      <c r="A430" s="13"/>
      <c r="B430" s="73" t="s">
        <v>28</v>
      </c>
      <c r="C430" s="160">
        <v>0</v>
      </c>
      <c r="D430" s="75">
        <v>0</v>
      </c>
      <c r="E430" s="160">
        <v>0</v>
      </c>
      <c r="F430" s="76">
        <v>0</v>
      </c>
      <c r="G430" s="159">
        <f>IF(D430=0,0,((E430/D430)*F430)*C430)</f>
        <v>0</v>
      </c>
      <c r="H430" s="78"/>
      <c r="I430" s="668"/>
      <c r="J430" s="674" t="s">
        <v>82</v>
      </c>
      <c r="K430" s="676" t="s">
        <v>89</v>
      </c>
      <c r="L430" s="676" t="s">
        <v>88</v>
      </c>
      <c r="M430" s="675"/>
    </row>
    <row r="431" spans="1:13" ht="22.5" x14ac:dyDescent="0.25">
      <c r="A431" s="13"/>
      <c r="B431" s="73" t="s">
        <v>120</v>
      </c>
      <c r="C431" s="160">
        <v>0</v>
      </c>
      <c r="D431" s="924" t="s">
        <v>121</v>
      </c>
      <c r="E431" s="925"/>
      <c r="F431" s="926"/>
      <c r="G431" s="159">
        <f>C431</f>
        <v>0</v>
      </c>
      <c r="H431" s="186"/>
      <c r="I431" s="668"/>
      <c r="J431" s="674" t="s">
        <v>93</v>
      </c>
      <c r="K431" s="676" t="s">
        <v>87</v>
      </c>
      <c r="L431" s="676" t="s">
        <v>88</v>
      </c>
      <c r="M431" s="675" t="s">
        <v>166</v>
      </c>
    </row>
    <row r="432" spans="1:13" ht="22.5" x14ac:dyDescent="0.25">
      <c r="A432" s="13"/>
      <c r="B432" s="878" t="s">
        <v>27</v>
      </c>
      <c r="C432" s="879"/>
      <c r="D432" s="879"/>
      <c r="E432" s="879"/>
      <c r="F432" s="880"/>
      <c r="G432" s="278">
        <f>SUM(G428:G431)</f>
        <v>0</v>
      </c>
      <c r="H432" s="16"/>
      <c r="I432" s="250"/>
      <c r="J432" s="674" t="s">
        <v>373</v>
      </c>
      <c r="K432" s="655"/>
      <c r="L432" s="655"/>
      <c r="M432" s="675"/>
    </row>
    <row r="433" spans="1:13" ht="22.5" x14ac:dyDescent="0.25">
      <c r="A433" s="13"/>
      <c r="B433" s="15" t="s">
        <v>223</v>
      </c>
      <c r="C433" s="887"/>
      <c r="D433" s="888"/>
      <c r="E433" s="888"/>
      <c r="F433" s="888"/>
      <c r="G433" s="888"/>
      <c r="H433" s="888"/>
      <c r="I433" s="888"/>
      <c r="J433" s="674" t="s">
        <v>373</v>
      </c>
      <c r="K433" s="655"/>
      <c r="L433" s="655"/>
      <c r="M433" s="675"/>
    </row>
    <row r="434" spans="1:13" x14ac:dyDescent="0.25">
      <c r="A434" s="13"/>
      <c r="B434" s="881"/>
      <c r="C434" s="932" t="s">
        <v>221</v>
      </c>
      <c r="D434" s="920"/>
      <c r="E434" s="920"/>
      <c r="F434" s="920"/>
      <c r="G434" s="933"/>
      <c r="H434" s="891" t="s">
        <v>6</v>
      </c>
      <c r="I434" s="930" t="s">
        <v>26</v>
      </c>
      <c r="J434" s="679"/>
      <c r="K434" s="655"/>
      <c r="L434" s="655"/>
      <c r="M434" s="675"/>
    </row>
    <row r="435" spans="1:13" ht="52.5" x14ac:dyDescent="0.25">
      <c r="A435" s="13"/>
      <c r="B435" s="881"/>
      <c r="C435" s="720" t="s">
        <v>25</v>
      </c>
      <c r="D435" s="930" t="s">
        <v>24</v>
      </c>
      <c r="E435" s="927"/>
      <c r="F435" s="720" t="s">
        <v>23</v>
      </c>
      <c r="G435" s="720" t="s">
        <v>293</v>
      </c>
      <c r="H435" s="810"/>
      <c r="I435" s="826"/>
      <c r="J435" s="679"/>
      <c r="K435" s="655"/>
      <c r="L435" s="655"/>
      <c r="M435" s="675"/>
    </row>
    <row r="436" spans="1:13" x14ac:dyDescent="0.25">
      <c r="A436" s="13"/>
      <c r="B436" s="881"/>
      <c r="C436" s="723" t="s">
        <v>22</v>
      </c>
      <c r="D436" s="932" t="s">
        <v>21</v>
      </c>
      <c r="E436" s="933"/>
      <c r="F436" s="723" t="s">
        <v>20</v>
      </c>
      <c r="G436" s="723" t="s">
        <v>19</v>
      </c>
      <c r="H436" s="811"/>
      <c r="I436" s="931"/>
      <c r="J436" s="679"/>
      <c r="K436" s="655"/>
      <c r="L436" s="655"/>
      <c r="M436" s="675"/>
    </row>
    <row r="437" spans="1:13" ht="22.5" x14ac:dyDescent="0.25">
      <c r="A437" s="13"/>
      <c r="B437" s="73" t="s">
        <v>29</v>
      </c>
      <c r="C437" s="160">
        <v>0</v>
      </c>
      <c r="D437" s="884">
        <v>0</v>
      </c>
      <c r="E437" s="885"/>
      <c r="F437" s="76">
        <v>0</v>
      </c>
      <c r="G437" s="159">
        <f>C437*D437*F437</f>
        <v>0</v>
      </c>
      <c r="H437" s="77"/>
      <c r="I437" s="668"/>
      <c r="J437" s="674" t="s">
        <v>93</v>
      </c>
      <c r="K437" s="676" t="s">
        <v>89</v>
      </c>
      <c r="L437" s="676" t="s">
        <v>88</v>
      </c>
      <c r="M437" s="675"/>
    </row>
    <row r="438" spans="1:13" ht="22.5" x14ac:dyDescent="0.25">
      <c r="A438" s="13"/>
      <c r="B438" s="73" t="s">
        <v>28</v>
      </c>
      <c r="C438" s="160">
        <v>0</v>
      </c>
      <c r="D438" s="884">
        <v>0</v>
      </c>
      <c r="E438" s="885"/>
      <c r="F438" s="76">
        <v>0</v>
      </c>
      <c r="G438" s="159">
        <f>C438*D438*F438</f>
        <v>0</v>
      </c>
      <c r="H438" s="77"/>
      <c r="I438" s="668"/>
      <c r="J438" s="674" t="s">
        <v>82</v>
      </c>
      <c r="K438" s="676" t="s">
        <v>89</v>
      </c>
      <c r="L438" s="676" t="s">
        <v>88</v>
      </c>
      <c r="M438" s="675"/>
    </row>
    <row r="439" spans="1:13" ht="22.5" x14ac:dyDescent="0.25">
      <c r="A439" s="13"/>
      <c r="B439" s="73" t="s">
        <v>120</v>
      </c>
      <c r="C439" s="160">
        <v>0</v>
      </c>
      <c r="D439" s="924" t="s">
        <v>121</v>
      </c>
      <c r="E439" s="925"/>
      <c r="F439" s="926"/>
      <c r="G439" s="159">
        <f>C439</f>
        <v>0</v>
      </c>
      <c r="H439" s="77"/>
      <c r="I439" s="668"/>
      <c r="J439" s="674" t="s">
        <v>93</v>
      </c>
      <c r="K439" s="676" t="s">
        <v>87</v>
      </c>
      <c r="L439" s="676" t="s">
        <v>88</v>
      </c>
      <c r="M439" s="675"/>
    </row>
    <row r="440" spans="1:13" ht="22.5" x14ac:dyDescent="0.25">
      <c r="A440" s="13"/>
      <c r="B440" s="878" t="s">
        <v>224</v>
      </c>
      <c r="C440" s="879"/>
      <c r="D440" s="879"/>
      <c r="E440" s="879"/>
      <c r="F440" s="880"/>
      <c r="G440" s="278">
        <f>SUM(G436:G439)</f>
        <v>0</v>
      </c>
      <c r="H440" s="16"/>
      <c r="I440" s="669"/>
      <c r="J440" s="674" t="s">
        <v>373</v>
      </c>
      <c r="K440" s="655"/>
      <c r="L440" s="655"/>
      <c r="M440" s="675"/>
    </row>
    <row r="441" spans="1:13" ht="22.5" x14ac:dyDescent="0.25">
      <c r="A441" s="17"/>
      <c r="B441" s="878" t="s">
        <v>211</v>
      </c>
      <c r="C441" s="879"/>
      <c r="D441" s="879"/>
      <c r="E441" s="879"/>
      <c r="F441" s="880"/>
      <c r="G441" s="280">
        <f>G440+G432</f>
        <v>0</v>
      </c>
      <c r="H441" s="16"/>
      <c r="I441" s="669"/>
      <c r="J441" s="674" t="s">
        <v>373</v>
      </c>
      <c r="K441" s="655"/>
      <c r="L441" s="655"/>
      <c r="M441" s="675"/>
    </row>
    <row r="442" spans="1:13" ht="22.5" x14ac:dyDescent="0.25">
      <c r="A442" s="80" t="s">
        <v>404</v>
      </c>
      <c r="B442" s="719" t="str">
        <f>IDX_WP_Name_5</f>
        <v>EVALUATION</v>
      </c>
      <c r="C442" s="11"/>
      <c r="D442" s="11"/>
      <c r="E442" s="11"/>
      <c r="F442" s="11"/>
      <c r="G442" s="11"/>
      <c r="H442" s="11"/>
      <c r="I442" s="11"/>
      <c r="J442" s="674" t="s">
        <v>373</v>
      </c>
      <c r="K442" s="655"/>
      <c r="L442" s="655"/>
      <c r="M442" s="675"/>
    </row>
    <row r="443" spans="1:13" ht="22.5" x14ac:dyDescent="0.25">
      <c r="A443" s="14"/>
      <c r="B443" s="10" t="s">
        <v>194</v>
      </c>
      <c r="C443" s="908"/>
      <c r="D443" s="898"/>
      <c r="E443" s="898"/>
      <c r="F443" s="898"/>
      <c r="G443" s="898"/>
      <c r="H443" s="898"/>
      <c r="I443" s="898"/>
      <c r="J443" s="674" t="s">
        <v>373</v>
      </c>
      <c r="K443" s="655"/>
      <c r="L443" s="655"/>
      <c r="M443" s="675"/>
    </row>
    <row r="444" spans="1:13" x14ac:dyDescent="0.25">
      <c r="A444" s="13"/>
      <c r="B444" s="881"/>
      <c r="C444" s="932" t="s">
        <v>221</v>
      </c>
      <c r="D444" s="920"/>
      <c r="E444" s="920"/>
      <c r="F444" s="920"/>
      <c r="G444" s="933"/>
      <c r="H444" s="927" t="s">
        <v>6</v>
      </c>
      <c r="I444" s="932" t="s">
        <v>26</v>
      </c>
      <c r="J444" s="679"/>
      <c r="K444" s="655"/>
      <c r="L444" s="655"/>
      <c r="M444" s="675"/>
    </row>
    <row r="445" spans="1:13" x14ac:dyDescent="0.25">
      <c r="A445" s="13"/>
      <c r="B445" s="881"/>
      <c r="C445" s="891" t="s">
        <v>36</v>
      </c>
      <c r="D445" s="891" t="s">
        <v>35</v>
      </c>
      <c r="E445" s="891" t="s">
        <v>34</v>
      </c>
      <c r="F445" s="891" t="s">
        <v>23</v>
      </c>
      <c r="G445" s="891" t="s">
        <v>293</v>
      </c>
      <c r="H445" s="934"/>
      <c r="I445" s="932"/>
      <c r="J445" s="679"/>
      <c r="K445" s="655"/>
      <c r="L445" s="655"/>
      <c r="M445" s="675"/>
    </row>
    <row r="446" spans="1:13" x14ac:dyDescent="0.25">
      <c r="A446" s="13"/>
      <c r="B446" s="881"/>
      <c r="C446" s="810"/>
      <c r="D446" s="810"/>
      <c r="E446" s="810"/>
      <c r="F446" s="810"/>
      <c r="G446" s="810"/>
      <c r="H446" s="934"/>
      <c r="I446" s="932"/>
      <c r="J446" s="679"/>
      <c r="K446" s="655"/>
      <c r="L446" s="655"/>
      <c r="M446" s="675"/>
    </row>
    <row r="447" spans="1:13" x14ac:dyDescent="0.25">
      <c r="A447" s="13"/>
      <c r="B447" s="881"/>
      <c r="C447" s="810"/>
      <c r="D447" s="810"/>
      <c r="E447" s="810"/>
      <c r="F447" s="810"/>
      <c r="G447" s="811"/>
      <c r="H447" s="934"/>
      <c r="I447" s="932"/>
      <c r="J447" s="679"/>
      <c r="K447" s="655"/>
      <c r="L447" s="655"/>
      <c r="M447" s="675"/>
    </row>
    <row r="448" spans="1:13" x14ac:dyDescent="0.25">
      <c r="A448" s="13"/>
      <c r="B448" s="881"/>
      <c r="C448" s="723" t="s">
        <v>22</v>
      </c>
      <c r="D448" s="723" t="s">
        <v>32</v>
      </c>
      <c r="E448" s="723" t="s">
        <v>20</v>
      </c>
      <c r="F448" s="723" t="s">
        <v>31</v>
      </c>
      <c r="G448" s="723" t="s">
        <v>30</v>
      </c>
      <c r="H448" s="929"/>
      <c r="I448" s="932"/>
      <c r="J448" s="679"/>
      <c r="K448" s="655"/>
      <c r="L448" s="655"/>
      <c r="M448" s="675"/>
    </row>
    <row r="449" spans="1:13" ht="22.5" x14ac:dyDescent="0.25">
      <c r="A449" s="13"/>
      <c r="B449" s="73" t="s">
        <v>29</v>
      </c>
      <c r="C449" s="160">
        <v>0</v>
      </c>
      <c r="D449" s="75">
        <v>0</v>
      </c>
      <c r="E449" s="160">
        <v>0</v>
      </c>
      <c r="F449" s="76">
        <v>0</v>
      </c>
      <c r="G449" s="159">
        <f>IF(D449=0,0,((E449/D449)*F449)*C449)</f>
        <v>0</v>
      </c>
      <c r="H449" s="77"/>
      <c r="I449" s="668"/>
      <c r="J449" s="674" t="s">
        <v>93</v>
      </c>
      <c r="K449" s="676" t="s">
        <v>89</v>
      </c>
      <c r="L449" s="676" t="s">
        <v>88</v>
      </c>
      <c r="M449" s="675"/>
    </row>
    <row r="450" spans="1:13" ht="22.5" x14ac:dyDescent="0.25">
      <c r="A450" s="13"/>
      <c r="B450" s="73" t="s">
        <v>28</v>
      </c>
      <c r="C450" s="160">
        <v>0</v>
      </c>
      <c r="D450" s="75">
        <v>0</v>
      </c>
      <c r="E450" s="160">
        <v>0</v>
      </c>
      <c r="F450" s="76">
        <v>0</v>
      </c>
      <c r="G450" s="159">
        <f>IF(D450=0,0,((E450/D450)*F450)*C450)</f>
        <v>0</v>
      </c>
      <c r="H450" s="78"/>
      <c r="I450" s="668"/>
      <c r="J450" s="674" t="s">
        <v>82</v>
      </c>
      <c r="K450" s="676" t="s">
        <v>89</v>
      </c>
      <c r="L450" s="676" t="s">
        <v>88</v>
      </c>
      <c r="M450" s="675"/>
    </row>
    <row r="451" spans="1:13" ht="22.5" x14ac:dyDescent="0.25">
      <c r="A451" s="13"/>
      <c r="B451" s="73" t="s">
        <v>120</v>
      </c>
      <c r="C451" s="160">
        <v>0</v>
      </c>
      <c r="D451" s="924" t="s">
        <v>121</v>
      </c>
      <c r="E451" s="925"/>
      <c r="F451" s="926"/>
      <c r="G451" s="159">
        <f>C451</f>
        <v>0</v>
      </c>
      <c r="H451" s="186"/>
      <c r="I451" s="668"/>
      <c r="J451" s="674" t="s">
        <v>93</v>
      </c>
      <c r="K451" s="676" t="s">
        <v>87</v>
      </c>
      <c r="L451" s="676" t="s">
        <v>88</v>
      </c>
      <c r="M451" s="675" t="s">
        <v>166</v>
      </c>
    </row>
    <row r="452" spans="1:13" ht="22.5" x14ac:dyDescent="0.25">
      <c r="A452" s="13"/>
      <c r="B452" s="878" t="s">
        <v>27</v>
      </c>
      <c r="C452" s="879"/>
      <c r="D452" s="879"/>
      <c r="E452" s="879"/>
      <c r="F452" s="880"/>
      <c r="G452" s="278">
        <f>SUM(G448:G451)</f>
        <v>0</v>
      </c>
      <c r="H452" s="16"/>
      <c r="I452" s="250"/>
      <c r="J452" s="674" t="s">
        <v>373</v>
      </c>
      <c r="K452" s="655"/>
      <c r="L452" s="655"/>
      <c r="M452" s="675"/>
    </row>
    <row r="453" spans="1:13" ht="22.5" x14ac:dyDescent="0.25">
      <c r="A453" s="13"/>
      <c r="B453" s="15" t="s">
        <v>223</v>
      </c>
      <c r="C453" s="887"/>
      <c r="D453" s="888"/>
      <c r="E453" s="888"/>
      <c r="F453" s="888"/>
      <c r="G453" s="888"/>
      <c r="H453" s="888"/>
      <c r="I453" s="888"/>
      <c r="J453" s="674" t="s">
        <v>373</v>
      </c>
      <c r="K453" s="655"/>
      <c r="L453" s="655"/>
      <c r="M453" s="675"/>
    </row>
    <row r="454" spans="1:13" x14ac:dyDescent="0.25">
      <c r="A454" s="13"/>
      <c r="B454" s="881"/>
      <c r="C454" s="932" t="s">
        <v>221</v>
      </c>
      <c r="D454" s="920"/>
      <c r="E454" s="920"/>
      <c r="F454" s="920"/>
      <c r="G454" s="933"/>
      <c r="H454" s="891" t="s">
        <v>6</v>
      </c>
      <c r="I454" s="930" t="s">
        <v>26</v>
      </c>
      <c r="J454" s="679"/>
      <c r="K454" s="655"/>
      <c r="L454" s="655"/>
      <c r="M454" s="675"/>
    </row>
    <row r="455" spans="1:13" ht="52.5" x14ac:dyDescent="0.25">
      <c r="A455" s="13"/>
      <c r="B455" s="881"/>
      <c r="C455" s="720" t="s">
        <v>25</v>
      </c>
      <c r="D455" s="930" t="s">
        <v>24</v>
      </c>
      <c r="E455" s="927"/>
      <c r="F455" s="720" t="s">
        <v>23</v>
      </c>
      <c r="G455" s="720" t="s">
        <v>293</v>
      </c>
      <c r="H455" s="810"/>
      <c r="I455" s="826"/>
      <c r="J455" s="679"/>
      <c r="K455" s="655"/>
      <c r="L455" s="655"/>
      <c r="M455" s="675"/>
    </row>
    <row r="456" spans="1:13" x14ac:dyDescent="0.25">
      <c r="A456" s="13"/>
      <c r="B456" s="881"/>
      <c r="C456" s="723" t="s">
        <v>22</v>
      </c>
      <c r="D456" s="932" t="s">
        <v>21</v>
      </c>
      <c r="E456" s="933"/>
      <c r="F456" s="723" t="s">
        <v>20</v>
      </c>
      <c r="G456" s="723" t="s">
        <v>19</v>
      </c>
      <c r="H456" s="811"/>
      <c r="I456" s="931"/>
      <c r="J456" s="679"/>
      <c r="K456" s="655"/>
      <c r="L456" s="655"/>
      <c r="M456" s="675"/>
    </row>
    <row r="457" spans="1:13" ht="22.5" x14ac:dyDescent="0.25">
      <c r="A457" s="13"/>
      <c r="B457" s="73" t="s">
        <v>423</v>
      </c>
      <c r="C457" s="160">
        <v>1500</v>
      </c>
      <c r="D457" s="884">
        <v>0.75</v>
      </c>
      <c r="E457" s="885"/>
      <c r="F457" s="76">
        <v>1</v>
      </c>
      <c r="G457" s="159">
        <f>C457*D457*F457</f>
        <v>1125</v>
      </c>
      <c r="H457" s="77" t="s">
        <v>424</v>
      </c>
      <c r="I457" s="668" t="s">
        <v>425</v>
      </c>
      <c r="J457" s="674" t="s">
        <v>93</v>
      </c>
      <c r="K457" s="676" t="s">
        <v>89</v>
      </c>
      <c r="L457" s="676" t="s">
        <v>88</v>
      </c>
      <c r="M457" s="675"/>
    </row>
    <row r="458" spans="1:13" ht="22.5" x14ac:dyDescent="0.25">
      <c r="A458" s="13"/>
      <c r="B458" s="73" t="s">
        <v>28</v>
      </c>
      <c r="C458" s="160">
        <v>0</v>
      </c>
      <c r="D458" s="884">
        <v>0</v>
      </c>
      <c r="E458" s="885"/>
      <c r="F458" s="76">
        <v>0</v>
      </c>
      <c r="G458" s="159">
        <f>C458*D458*F458</f>
        <v>0</v>
      </c>
      <c r="H458" s="77"/>
      <c r="I458" s="668"/>
      <c r="J458" s="674" t="s">
        <v>82</v>
      </c>
      <c r="K458" s="676" t="s">
        <v>89</v>
      </c>
      <c r="L458" s="676" t="s">
        <v>88</v>
      </c>
      <c r="M458" s="675"/>
    </row>
    <row r="459" spans="1:13" ht="22.5" x14ac:dyDescent="0.25">
      <c r="A459" s="13"/>
      <c r="B459" s="73" t="s">
        <v>120</v>
      </c>
      <c r="C459" s="160">
        <v>0</v>
      </c>
      <c r="D459" s="924" t="s">
        <v>121</v>
      </c>
      <c r="E459" s="925"/>
      <c r="F459" s="926"/>
      <c r="G459" s="159">
        <f>C459</f>
        <v>0</v>
      </c>
      <c r="H459" s="77"/>
      <c r="I459" s="668"/>
      <c r="J459" s="674" t="s">
        <v>93</v>
      </c>
      <c r="K459" s="676" t="s">
        <v>87</v>
      </c>
      <c r="L459" s="676" t="s">
        <v>88</v>
      </c>
      <c r="M459" s="675"/>
    </row>
    <row r="460" spans="1:13" ht="22.5" x14ac:dyDescent="0.25">
      <c r="A460" s="13"/>
      <c r="B460" s="878" t="s">
        <v>224</v>
      </c>
      <c r="C460" s="879"/>
      <c r="D460" s="879"/>
      <c r="E460" s="879"/>
      <c r="F460" s="880"/>
      <c r="G460" s="278">
        <f>SUM(G456:G459)</f>
        <v>1125</v>
      </c>
      <c r="H460" s="16"/>
      <c r="I460" s="669"/>
      <c r="J460" s="674" t="s">
        <v>373</v>
      </c>
      <c r="K460" s="655"/>
      <c r="L460" s="655"/>
      <c r="M460" s="675"/>
    </row>
    <row r="461" spans="1:13" ht="22.5" x14ac:dyDescent="0.25">
      <c r="A461" s="17"/>
      <c r="B461" s="878" t="s">
        <v>211</v>
      </c>
      <c r="C461" s="879"/>
      <c r="D461" s="879"/>
      <c r="E461" s="879"/>
      <c r="F461" s="880"/>
      <c r="G461" s="280">
        <f>G460+G452</f>
        <v>1125</v>
      </c>
      <c r="H461" s="16"/>
      <c r="I461" s="669"/>
      <c r="J461" s="674" t="s">
        <v>373</v>
      </c>
      <c r="K461" s="655"/>
      <c r="L461" s="655"/>
      <c r="M461" s="675"/>
    </row>
    <row r="462" spans="1:13" ht="22.5" x14ac:dyDescent="0.25">
      <c r="A462" s="80" t="s">
        <v>408</v>
      </c>
      <c r="B462" s="719" t="str">
        <f>IDX_WP_Name_6</f>
        <v>WAY FORWARD WORKSHOPS AND SEMINARS</v>
      </c>
      <c r="C462" s="11"/>
      <c r="D462" s="11"/>
      <c r="E462" s="11"/>
      <c r="F462" s="11"/>
      <c r="G462" s="11"/>
      <c r="H462" s="11"/>
      <c r="I462" s="11"/>
      <c r="J462" s="674" t="s">
        <v>373</v>
      </c>
      <c r="K462" s="655"/>
      <c r="L462" s="655"/>
      <c r="M462" s="675"/>
    </row>
    <row r="463" spans="1:13" ht="22.5" x14ac:dyDescent="0.25">
      <c r="A463" s="14"/>
      <c r="B463" s="10" t="s">
        <v>194</v>
      </c>
      <c r="C463" s="908"/>
      <c r="D463" s="898"/>
      <c r="E463" s="898"/>
      <c r="F463" s="898"/>
      <c r="G463" s="898"/>
      <c r="H463" s="898"/>
      <c r="I463" s="898"/>
      <c r="J463" s="674" t="s">
        <v>373</v>
      </c>
      <c r="K463" s="655"/>
      <c r="L463" s="655"/>
      <c r="M463" s="675"/>
    </row>
    <row r="464" spans="1:13" x14ac:dyDescent="0.25">
      <c r="A464" s="13"/>
      <c r="B464" s="881"/>
      <c r="C464" s="932" t="s">
        <v>221</v>
      </c>
      <c r="D464" s="920"/>
      <c r="E464" s="920"/>
      <c r="F464" s="920"/>
      <c r="G464" s="933"/>
      <c r="H464" s="927" t="s">
        <v>6</v>
      </c>
      <c r="I464" s="932" t="s">
        <v>26</v>
      </c>
      <c r="J464" s="679"/>
      <c r="K464" s="655"/>
      <c r="L464" s="655"/>
      <c r="M464" s="675"/>
    </row>
    <row r="465" spans="1:13" x14ac:dyDescent="0.25">
      <c r="A465" s="13"/>
      <c r="B465" s="881"/>
      <c r="C465" s="891" t="s">
        <v>36</v>
      </c>
      <c r="D465" s="891" t="s">
        <v>35</v>
      </c>
      <c r="E465" s="891" t="s">
        <v>34</v>
      </c>
      <c r="F465" s="891" t="s">
        <v>23</v>
      </c>
      <c r="G465" s="891" t="s">
        <v>293</v>
      </c>
      <c r="H465" s="934"/>
      <c r="I465" s="932"/>
      <c r="J465" s="679"/>
      <c r="K465" s="655"/>
      <c r="L465" s="655"/>
      <c r="M465" s="675"/>
    </row>
    <row r="466" spans="1:13" x14ac:dyDescent="0.25">
      <c r="A466" s="13"/>
      <c r="B466" s="881"/>
      <c r="C466" s="810"/>
      <c r="D466" s="810"/>
      <c r="E466" s="810"/>
      <c r="F466" s="810"/>
      <c r="G466" s="810"/>
      <c r="H466" s="934"/>
      <c r="I466" s="932"/>
      <c r="J466" s="679"/>
      <c r="K466" s="655"/>
      <c r="L466" s="655"/>
      <c r="M466" s="675"/>
    </row>
    <row r="467" spans="1:13" x14ac:dyDescent="0.25">
      <c r="A467" s="13"/>
      <c r="B467" s="881"/>
      <c r="C467" s="810"/>
      <c r="D467" s="810"/>
      <c r="E467" s="810"/>
      <c r="F467" s="810"/>
      <c r="G467" s="811"/>
      <c r="H467" s="934"/>
      <c r="I467" s="932"/>
      <c r="J467" s="679"/>
      <c r="K467" s="655"/>
      <c r="L467" s="655"/>
      <c r="M467" s="675"/>
    </row>
    <row r="468" spans="1:13" x14ac:dyDescent="0.25">
      <c r="A468" s="13"/>
      <c r="B468" s="881"/>
      <c r="C468" s="723" t="s">
        <v>22</v>
      </c>
      <c r="D468" s="723" t="s">
        <v>32</v>
      </c>
      <c r="E468" s="723" t="s">
        <v>20</v>
      </c>
      <c r="F468" s="723" t="s">
        <v>31</v>
      </c>
      <c r="G468" s="723" t="s">
        <v>30</v>
      </c>
      <c r="H468" s="929"/>
      <c r="I468" s="932"/>
      <c r="J468" s="679"/>
      <c r="K468" s="655"/>
      <c r="L468" s="655"/>
      <c r="M468" s="675"/>
    </row>
    <row r="469" spans="1:13" ht="22.5" x14ac:dyDescent="0.25">
      <c r="A469" s="13"/>
      <c r="B469" s="73" t="s">
        <v>29</v>
      </c>
      <c r="C469" s="160">
        <v>0</v>
      </c>
      <c r="D469" s="75">
        <v>0</v>
      </c>
      <c r="E469" s="160">
        <v>0</v>
      </c>
      <c r="F469" s="76">
        <v>0</v>
      </c>
      <c r="G469" s="159">
        <f>IF(D469=0,0,((E469/D469)*F469)*C469)</f>
        <v>0</v>
      </c>
      <c r="H469" s="77"/>
      <c r="I469" s="668"/>
      <c r="J469" s="674" t="s">
        <v>93</v>
      </c>
      <c r="K469" s="676" t="s">
        <v>89</v>
      </c>
      <c r="L469" s="676" t="s">
        <v>88</v>
      </c>
      <c r="M469" s="675"/>
    </row>
    <row r="470" spans="1:13" ht="22.5" x14ac:dyDescent="0.25">
      <c r="A470" s="13"/>
      <c r="B470" s="73" t="s">
        <v>28</v>
      </c>
      <c r="C470" s="160">
        <v>0</v>
      </c>
      <c r="D470" s="75">
        <v>0</v>
      </c>
      <c r="E470" s="160">
        <v>0</v>
      </c>
      <c r="F470" s="76">
        <v>0</v>
      </c>
      <c r="G470" s="159">
        <f>IF(D470=0,0,((E470/D470)*F470)*C470)</f>
        <v>0</v>
      </c>
      <c r="H470" s="78"/>
      <c r="I470" s="668"/>
      <c r="J470" s="674" t="s">
        <v>82</v>
      </c>
      <c r="K470" s="676" t="s">
        <v>89</v>
      </c>
      <c r="L470" s="676" t="s">
        <v>88</v>
      </c>
      <c r="M470" s="675"/>
    </row>
    <row r="471" spans="1:13" ht="22.5" x14ac:dyDescent="0.25">
      <c r="A471" s="13"/>
      <c r="B471" s="73" t="s">
        <v>120</v>
      </c>
      <c r="C471" s="160">
        <v>0</v>
      </c>
      <c r="D471" s="924" t="s">
        <v>121</v>
      </c>
      <c r="E471" s="925"/>
      <c r="F471" s="926"/>
      <c r="G471" s="159">
        <f>C471</f>
        <v>0</v>
      </c>
      <c r="H471" s="186"/>
      <c r="I471" s="668"/>
      <c r="J471" s="674" t="s">
        <v>93</v>
      </c>
      <c r="K471" s="676" t="s">
        <v>87</v>
      </c>
      <c r="L471" s="676" t="s">
        <v>88</v>
      </c>
      <c r="M471" s="675" t="s">
        <v>166</v>
      </c>
    </row>
    <row r="472" spans="1:13" ht="22.5" x14ac:dyDescent="0.25">
      <c r="A472" s="13"/>
      <c r="B472" s="878" t="s">
        <v>27</v>
      </c>
      <c r="C472" s="879"/>
      <c r="D472" s="879"/>
      <c r="E472" s="879"/>
      <c r="F472" s="880"/>
      <c r="G472" s="278">
        <f>SUM(G468:G471)</f>
        <v>0</v>
      </c>
      <c r="H472" s="16"/>
      <c r="I472" s="250"/>
      <c r="J472" s="674" t="s">
        <v>373</v>
      </c>
      <c r="K472" s="655"/>
      <c r="L472" s="655"/>
      <c r="M472" s="675"/>
    </row>
    <row r="473" spans="1:13" ht="22.5" x14ac:dyDescent="0.25">
      <c r="A473" s="13"/>
      <c r="B473" s="15" t="s">
        <v>223</v>
      </c>
      <c r="C473" s="887"/>
      <c r="D473" s="888"/>
      <c r="E473" s="888"/>
      <c r="F473" s="888"/>
      <c r="G473" s="888"/>
      <c r="H473" s="888"/>
      <c r="I473" s="888"/>
      <c r="J473" s="674" t="s">
        <v>373</v>
      </c>
      <c r="K473" s="655"/>
      <c r="L473" s="655"/>
      <c r="M473" s="675"/>
    </row>
    <row r="474" spans="1:13" x14ac:dyDescent="0.25">
      <c r="A474" s="13"/>
      <c r="B474" s="881"/>
      <c r="C474" s="932" t="s">
        <v>221</v>
      </c>
      <c r="D474" s="920"/>
      <c r="E474" s="920"/>
      <c r="F474" s="920"/>
      <c r="G474" s="933"/>
      <c r="H474" s="891" t="s">
        <v>6</v>
      </c>
      <c r="I474" s="930" t="s">
        <v>26</v>
      </c>
      <c r="J474" s="679"/>
      <c r="K474" s="655"/>
      <c r="L474" s="655"/>
      <c r="M474" s="675"/>
    </row>
    <row r="475" spans="1:13" ht="52.5" x14ac:dyDescent="0.25">
      <c r="A475" s="13"/>
      <c r="B475" s="881"/>
      <c r="C475" s="720" t="s">
        <v>25</v>
      </c>
      <c r="D475" s="930" t="s">
        <v>24</v>
      </c>
      <c r="E475" s="927"/>
      <c r="F475" s="720" t="s">
        <v>23</v>
      </c>
      <c r="G475" s="720" t="s">
        <v>293</v>
      </c>
      <c r="H475" s="810"/>
      <c r="I475" s="826"/>
      <c r="J475" s="679"/>
      <c r="K475" s="655"/>
      <c r="L475" s="655"/>
      <c r="M475" s="675"/>
    </row>
    <row r="476" spans="1:13" x14ac:dyDescent="0.25">
      <c r="A476" s="13"/>
      <c r="B476" s="881"/>
      <c r="C476" s="723" t="s">
        <v>22</v>
      </c>
      <c r="D476" s="932" t="s">
        <v>21</v>
      </c>
      <c r="E476" s="933"/>
      <c r="F476" s="723" t="s">
        <v>20</v>
      </c>
      <c r="G476" s="723" t="s">
        <v>19</v>
      </c>
      <c r="H476" s="811"/>
      <c r="I476" s="931"/>
      <c r="J476" s="679"/>
      <c r="K476" s="655"/>
      <c r="L476" s="655"/>
      <c r="M476" s="675"/>
    </row>
    <row r="477" spans="1:13" ht="22.5" x14ac:dyDescent="0.25">
      <c r="A477" s="13"/>
      <c r="B477" s="73" t="s">
        <v>29</v>
      </c>
      <c r="C477" s="160">
        <v>0</v>
      </c>
      <c r="D477" s="884">
        <v>0</v>
      </c>
      <c r="E477" s="885"/>
      <c r="F477" s="76">
        <v>0</v>
      </c>
      <c r="G477" s="159">
        <f>C477*D477*F477</f>
        <v>0</v>
      </c>
      <c r="H477" s="77"/>
      <c r="I477" s="668"/>
      <c r="J477" s="674" t="s">
        <v>93</v>
      </c>
      <c r="K477" s="676" t="s">
        <v>89</v>
      </c>
      <c r="L477" s="676" t="s">
        <v>88</v>
      </c>
      <c r="M477" s="675"/>
    </row>
    <row r="478" spans="1:13" ht="22.5" x14ac:dyDescent="0.25">
      <c r="A478" s="13"/>
      <c r="B478" s="73" t="s">
        <v>28</v>
      </c>
      <c r="C478" s="160">
        <v>0</v>
      </c>
      <c r="D478" s="884">
        <v>0</v>
      </c>
      <c r="E478" s="885"/>
      <c r="F478" s="76">
        <v>0</v>
      </c>
      <c r="G478" s="159">
        <f>C478*D478*F478</f>
        <v>0</v>
      </c>
      <c r="H478" s="77"/>
      <c r="I478" s="668"/>
      <c r="J478" s="674" t="s">
        <v>82</v>
      </c>
      <c r="K478" s="676" t="s">
        <v>89</v>
      </c>
      <c r="L478" s="676" t="s">
        <v>88</v>
      </c>
      <c r="M478" s="675"/>
    </row>
    <row r="479" spans="1:13" ht="22.5" x14ac:dyDescent="0.25">
      <c r="A479" s="13"/>
      <c r="B479" s="73" t="s">
        <v>120</v>
      </c>
      <c r="C479" s="160">
        <v>0</v>
      </c>
      <c r="D479" s="924" t="s">
        <v>121</v>
      </c>
      <c r="E479" s="925"/>
      <c r="F479" s="926"/>
      <c r="G479" s="159">
        <f>C479</f>
        <v>0</v>
      </c>
      <c r="H479" s="77"/>
      <c r="I479" s="668"/>
      <c r="J479" s="674" t="s">
        <v>93</v>
      </c>
      <c r="K479" s="676" t="s">
        <v>87</v>
      </c>
      <c r="L479" s="676" t="s">
        <v>88</v>
      </c>
      <c r="M479" s="675"/>
    </row>
    <row r="480" spans="1:13" ht="22.5" x14ac:dyDescent="0.25">
      <c r="A480" s="13"/>
      <c r="B480" s="878" t="s">
        <v>224</v>
      </c>
      <c r="C480" s="879"/>
      <c r="D480" s="879"/>
      <c r="E480" s="879"/>
      <c r="F480" s="880"/>
      <c r="G480" s="278">
        <f>SUM(G476:G479)</f>
        <v>0</v>
      </c>
      <c r="H480" s="16"/>
      <c r="I480" s="669"/>
      <c r="J480" s="674" t="s">
        <v>373</v>
      </c>
      <c r="K480" s="655"/>
      <c r="L480" s="655"/>
      <c r="M480" s="675"/>
    </row>
    <row r="481" spans="1:13" ht="22.5" x14ac:dyDescent="0.25">
      <c r="A481" s="17"/>
      <c r="B481" s="878" t="s">
        <v>211</v>
      </c>
      <c r="C481" s="879"/>
      <c r="D481" s="879"/>
      <c r="E481" s="879"/>
      <c r="F481" s="880"/>
      <c r="G481" s="280">
        <f>G480+G472</f>
        <v>0</v>
      </c>
      <c r="H481" s="16"/>
      <c r="I481" s="669"/>
      <c r="J481" s="674" t="s">
        <v>373</v>
      </c>
      <c r="K481" s="655"/>
      <c r="L481" s="655"/>
      <c r="M481" s="675"/>
    </row>
    <row r="482" spans="1:13" x14ac:dyDescent="0.25">
      <c r="A482" s="38"/>
      <c r="B482" s="190"/>
      <c r="C482" s="11"/>
      <c r="D482" s="11"/>
      <c r="E482" s="11"/>
      <c r="F482" s="11"/>
      <c r="G482" s="11"/>
      <c r="H482" s="807"/>
      <c r="I482" s="807"/>
      <c r="J482" s="659"/>
      <c r="K482" s="655"/>
      <c r="L482" s="655"/>
      <c r="M482" s="638"/>
    </row>
    <row r="483" spans="1:13" ht="29.25" x14ac:dyDescent="0.25">
      <c r="A483" s="886" t="s">
        <v>18</v>
      </c>
      <c r="B483" s="879"/>
      <c r="C483" s="879"/>
      <c r="D483" s="879"/>
      <c r="E483" s="879"/>
      <c r="F483" s="880"/>
      <c r="G483" s="278">
        <f>WP_E11_Total+WP_E12_Total+WP_E13_Total+WP_E14_Total+WP_E15_Total+WP_E16_Total</f>
        <v>1125</v>
      </c>
      <c r="H483" s="1042"/>
      <c r="I483" s="1042"/>
      <c r="J483" s="648" t="s">
        <v>184</v>
      </c>
      <c r="K483" s="655"/>
      <c r="L483" s="655"/>
      <c r="M483" s="638"/>
    </row>
    <row r="484" spans="1:13" ht="29.25" x14ac:dyDescent="0.25">
      <c r="A484" s="133" t="s">
        <v>317</v>
      </c>
      <c r="B484" s="134"/>
      <c r="C484" s="134"/>
      <c r="D484" s="134"/>
      <c r="E484" s="134"/>
      <c r="F484" s="134"/>
      <c r="G484" s="134"/>
      <c r="H484" s="134"/>
      <c r="I484" s="134"/>
      <c r="J484" s="648" t="s">
        <v>184</v>
      </c>
      <c r="K484" s="655"/>
      <c r="L484" s="655"/>
      <c r="M484" s="638"/>
    </row>
    <row r="485" spans="1:13" ht="22.5" x14ac:dyDescent="0.25">
      <c r="A485" s="18" t="s">
        <v>0</v>
      </c>
      <c r="B485" s="712" t="str">
        <f>IDX_WP_Name_1</f>
        <v>PROJECT MANAGEMENT</v>
      </c>
      <c r="C485" s="11"/>
      <c r="D485" s="11"/>
      <c r="E485" s="11"/>
      <c r="F485" s="11"/>
      <c r="G485" s="11"/>
      <c r="H485" s="11"/>
      <c r="I485" s="11"/>
      <c r="J485" s="674" t="s">
        <v>373</v>
      </c>
      <c r="K485" s="655"/>
      <c r="L485" s="655"/>
      <c r="M485" s="675"/>
    </row>
    <row r="486" spans="1:13" x14ac:dyDescent="0.25">
      <c r="A486" s="882"/>
      <c r="B486" s="883"/>
      <c r="C486" s="891" t="s">
        <v>301</v>
      </c>
      <c r="D486" s="919"/>
      <c r="E486" s="919"/>
      <c r="F486" s="919"/>
      <c r="G486" s="927"/>
      <c r="H486" s="891" t="s">
        <v>6</v>
      </c>
      <c r="I486" s="919" t="s">
        <v>17</v>
      </c>
      <c r="J486" s="679"/>
      <c r="K486" s="655"/>
      <c r="L486" s="655"/>
      <c r="M486" s="675"/>
    </row>
    <row r="487" spans="1:13" ht="22.5" x14ac:dyDescent="0.25">
      <c r="A487" s="882"/>
      <c r="B487" s="883"/>
      <c r="C487" s="811"/>
      <c r="D487" s="928"/>
      <c r="E487" s="928"/>
      <c r="F487" s="928"/>
      <c r="G487" s="929"/>
      <c r="H487" s="811"/>
      <c r="I487" s="928"/>
      <c r="J487" s="674" t="s">
        <v>373</v>
      </c>
      <c r="K487" s="655"/>
      <c r="L487" s="655"/>
      <c r="M487" s="675"/>
    </row>
    <row r="488" spans="1:13" ht="22.5" x14ac:dyDescent="0.25">
      <c r="A488" s="14"/>
      <c r="B488" s="9" t="s">
        <v>16</v>
      </c>
      <c r="C488" s="79">
        <v>0</v>
      </c>
      <c r="D488" s="338"/>
      <c r="E488" s="304"/>
      <c r="F488" s="304"/>
      <c r="G488" s="304"/>
      <c r="H488" s="344"/>
      <c r="I488" s="670"/>
      <c r="J488" s="674" t="s">
        <v>373</v>
      </c>
      <c r="K488" s="655"/>
      <c r="L488" s="655"/>
      <c r="M488" s="675"/>
    </row>
    <row r="489" spans="1:13" ht="22.5" x14ac:dyDescent="0.25">
      <c r="A489" s="13"/>
      <c r="B489" s="9" t="s">
        <v>15</v>
      </c>
      <c r="C489" s="79">
        <v>0</v>
      </c>
      <c r="D489" s="339"/>
      <c r="E489" s="340"/>
      <c r="F489" s="340"/>
      <c r="G489" s="340"/>
      <c r="H489" s="344"/>
      <c r="I489" s="670"/>
      <c r="J489" s="674" t="s">
        <v>373</v>
      </c>
      <c r="K489" s="655"/>
      <c r="L489" s="655"/>
      <c r="M489" s="675"/>
    </row>
    <row r="490" spans="1:13" ht="22.5" x14ac:dyDescent="0.25">
      <c r="A490" s="13"/>
      <c r="B490" s="9" t="s">
        <v>14</v>
      </c>
      <c r="C490" s="79">
        <v>0</v>
      </c>
      <c r="D490" s="341"/>
      <c r="E490" s="342"/>
      <c r="F490" s="342"/>
      <c r="G490" s="347"/>
      <c r="H490" s="345"/>
      <c r="I490" s="670"/>
      <c r="J490" s="674" t="s">
        <v>373</v>
      </c>
      <c r="K490" s="655"/>
      <c r="L490" s="655"/>
      <c r="M490" s="675"/>
    </row>
    <row r="491" spans="1:13" ht="22.5" x14ac:dyDescent="0.25">
      <c r="A491" s="13"/>
      <c r="B491" s="306" t="s">
        <v>13</v>
      </c>
      <c r="C491" s="346"/>
      <c r="D491" s="342"/>
      <c r="E491" s="342"/>
      <c r="F491" s="342"/>
      <c r="G491" s="342"/>
      <c r="H491" s="337"/>
      <c r="I491" s="671"/>
      <c r="J491" s="674" t="s">
        <v>373</v>
      </c>
      <c r="K491" s="655"/>
      <c r="L491" s="655"/>
      <c r="M491" s="675"/>
    </row>
    <row r="492" spans="1:13" ht="22.5" x14ac:dyDescent="0.25">
      <c r="A492" s="13"/>
      <c r="B492" s="145" t="s">
        <v>12</v>
      </c>
      <c r="C492" s="343">
        <v>0</v>
      </c>
      <c r="D492" s="339"/>
      <c r="E492" s="340"/>
      <c r="F492" s="340"/>
      <c r="G492" s="340"/>
      <c r="H492" s="344"/>
      <c r="I492" s="670"/>
      <c r="J492" s="674" t="s">
        <v>373</v>
      </c>
      <c r="K492" s="655"/>
      <c r="L492" s="655"/>
      <c r="M492" s="675"/>
    </row>
    <row r="493" spans="1:13" ht="22.5" x14ac:dyDescent="0.25">
      <c r="A493" s="13"/>
      <c r="B493" s="145" t="s">
        <v>11</v>
      </c>
      <c r="C493" s="79">
        <v>0</v>
      </c>
      <c r="D493" s="339"/>
      <c r="E493" s="340"/>
      <c r="F493" s="340"/>
      <c r="G493" s="340"/>
      <c r="H493" s="344"/>
      <c r="I493" s="670"/>
      <c r="J493" s="674" t="s">
        <v>373</v>
      </c>
      <c r="K493" s="655"/>
      <c r="L493" s="655"/>
      <c r="M493" s="675"/>
    </row>
    <row r="494" spans="1:13" ht="22.5" x14ac:dyDescent="0.25">
      <c r="A494" s="13"/>
      <c r="B494" s="145" t="s">
        <v>10</v>
      </c>
      <c r="C494" s="79">
        <v>0</v>
      </c>
      <c r="D494" s="339"/>
      <c r="E494" s="340"/>
      <c r="F494" s="340"/>
      <c r="G494" s="340"/>
      <c r="H494" s="344"/>
      <c r="I494" s="670"/>
      <c r="J494" s="674" t="s">
        <v>373</v>
      </c>
      <c r="K494" s="655"/>
      <c r="L494" s="655"/>
      <c r="M494" s="675"/>
    </row>
    <row r="495" spans="1:13" ht="22.5" x14ac:dyDescent="0.25">
      <c r="A495" s="13"/>
      <c r="B495" s="145" t="s">
        <v>9</v>
      </c>
      <c r="C495" s="79">
        <v>0</v>
      </c>
      <c r="D495" s="339"/>
      <c r="E495" s="340"/>
      <c r="F495" s="340"/>
      <c r="G495" s="340"/>
      <c r="H495" s="344"/>
      <c r="I495" s="670"/>
      <c r="J495" s="674" t="s">
        <v>373</v>
      </c>
      <c r="K495" s="655"/>
      <c r="L495" s="655"/>
      <c r="M495" s="675"/>
    </row>
    <row r="496" spans="1:13" ht="22.5" x14ac:dyDescent="0.25">
      <c r="A496" s="13"/>
      <c r="B496" s="65" t="s">
        <v>8</v>
      </c>
      <c r="C496" s="79">
        <v>0</v>
      </c>
      <c r="D496" s="339"/>
      <c r="E496" s="340"/>
      <c r="F496" s="340"/>
      <c r="G496" s="340"/>
      <c r="H496" s="344"/>
      <c r="I496" s="672"/>
      <c r="J496" s="674" t="s">
        <v>93</v>
      </c>
      <c r="K496" s="676" t="s">
        <v>87</v>
      </c>
      <c r="L496" s="676" t="s">
        <v>88</v>
      </c>
      <c r="M496" s="675"/>
    </row>
    <row r="497" spans="1:13" ht="22.5" x14ac:dyDescent="0.25">
      <c r="A497" s="13"/>
      <c r="B497" s="65" t="s">
        <v>90</v>
      </c>
      <c r="C497" s="70">
        <v>0</v>
      </c>
      <c r="D497" s="341"/>
      <c r="E497" s="342"/>
      <c r="F497" s="342"/>
      <c r="G497" s="342"/>
      <c r="H497" s="345"/>
      <c r="I497" s="672"/>
      <c r="J497" s="674" t="s">
        <v>82</v>
      </c>
      <c r="K497" s="676" t="s">
        <v>87</v>
      </c>
      <c r="L497" s="676" t="s">
        <v>88</v>
      </c>
      <c r="M497" s="675"/>
    </row>
    <row r="498" spans="1:13" ht="22.5" x14ac:dyDescent="0.25">
      <c r="A498" s="886" t="s">
        <v>225</v>
      </c>
      <c r="B498" s="880"/>
      <c r="C498" s="278">
        <f>SUM(C488:C497)</f>
        <v>0</v>
      </c>
      <c r="D498" s="889"/>
      <c r="E498" s="890"/>
      <c r="F498" s="890"/>
      <c r="G498" s="890"/>
      <c r="H498" s="890"/>
      <c r="I498" s="890"/>
      <c r="J498" s="674" t="s">
        <v>373</v>
      </c>
      <c r="K498" s="655"/>
      <c r="L498" s="655"/>
      <c r="M498" s="675"/>
    </row>
    <row r="499" spans="1:13" ht="22.5" x14ac:dyDescent="0.25">
      <c r="A499" s="18" t="s">
        <v>399</v>
      </c>
      <c r="B499" s="712" t="str">
        <f>IDX_WP_Name_2</f>
        <v>PLANNING</v>
      </c>
      <c r="C499" s="11"/>
      <c r="D499" s="11"/>
      <c r="E499" s="11"/>
      <c r="F499" s="11"/>
      <c r="G499" s="11"/>
      <c r="H499" s="11"/>
      <c r="I499" s="11"/>
      <c r="J499" s="674" t="s">
        <v>373</v>
      </c>
      <c r="K499" s="655"/>
      <c r="L499" s="655"/>
      <c r="M499" s="675"/>
    </row>
    <row r="500" spans="1:13" x14ac:dyDescent="0.25">
      <c r="A500" s="882"/>
      <c r="B500" s="883"/>
      <c r="C500" s="891" t="s">
        <v>301</v>
      </c>
      <c r="D500" s="919"/>
      <c r="E500" s="919"/>
      <c r="F500" s="919"/>
      <c r="G500" s="927"/>
      <c r="H500" s="891" t="s">
        <v>6</v>
      </c>
      <c r="I500" s="919" t="s">
        <v>17</v>
      </c>
      <c r="J500" s="679"/>
      <c r="K500" s="655"/>
      <c r="L500" s="655"/>
      <c r="M500" s="675"/>
    </row>
    <row r="501" spans="1:13" ht="22.5" x14ac:dyDescent="0.25">
      <c r="A501" s="882"/>
      <c r="B501" s="883"/>
      <c r="C501" s="811"/>
      <c r="D501" s="928"/>
      <c r="E501" s="928"/>
      <c r="F501" s="928"/>
      <c r="G501" s="929"/>
      <c r="H501" s="811"/>
      <c r="I501" s="928"/>
      <c r="J501" s="674" t="s">
        <v>373</v>
      </c>
      <c r="K501" s="655"/>
      <c r="L501" s="655"/>
      <c r="M501" s="675"/>
    </row>
    <row r="502" spans="1:13" ht="22.5" x14ac:dyDescent="0.25">
      <c r="A502" s="14"/>
      <c r="B502" s="9" t="s">
        <v>16</v>
      </c>
      <c r="C502" s="79">
        <v>0</v>
      </c>
      <c r="D502" s="338"/>
      <c r="E502" s="304"/>
      <c r="F502" s="304"/>
      <c r="G502" s="304"/>
      <c r="H502" s="344"/>
      <c r="I502" s="670"/>
      <c r="J502" s="674" t="s">
        <v>373</v>
      </c>
      <c r="K502" s="655"/>
      <c r="L502" s="655"/>
      <c r="M502" s="675"/>
    </row>
    <row r="503" spans="1:13" ht="22.5" x14ac:dyDescent="0.25">
      <c r="A503" s="13"/>
      <c r="B503" s="9" t="s">
        <v>15</v>
      </c>
      <c r="C503" s="79">
        <v>0</v>
      </c>
      <c r="D503" s="339"/>
      <c r="E503" s="340"/>
      <c r="F503" s="340"/>
      <c r="G503" s="340"/>
      <c r="H503" s="344"/>
      <c r="I503" s="670"/>
      <c r="J503" s="674" t="s">
        <v>373</v>
      </c>
      <c r="K503" s="655"/>
      <c r="L503" s="655"/>
      <c r="M503" s="675"/>
    </row>
    <row r="504" spans="1:13" ht="22.5" x14ac:dyDescent="0.25">
      <c r="A504" s="13"/>
      <c r="B504" s="9" t="s">
        <v>14</v>
      </c>
      <c r="C504" s="79">
        <v>0</v>
      </c>
      <c r="D504" s="341"/>
      <c r="E504" s="342"/>
      <c r="F504" s="342"/>
      <c r="G504" s="347"/>
      <c r="H504" s="345"/>
      <c r="I504" s="670"/>
      <c r="J504" s="674" t="s">
        <v>373</v>
      </c>
      <c r="K504" s="655"/>
      <c r="L504" s="655"/>
      <c r="M504" s="675"/>
    </row>
    <row r="505" spans="1:13" ht="22.5" x14ac:dyDescent="0.25">
      <c r="A505" s="13"/>
      <c r="B505" s="306" t="s">
        <v>13</v>
      </c>
      <c r="C505" s="346"/>
      <c r="D505" s="342"/>
      <c r="E505" s="342"/>
      <c r="F505" s="342"/>
      <c r="G505" s="342"/>
      <c r="H505" s="337"/>
      <c r="I505" s="671"/>
      <c r="J505" s="674" t="s">
        <v>373</v>
      </c>
      <c r="K505" s="655"/>
      <c r="L505" s="655"/>
      <c r="M505" s="675"/>
    </row>
    <row r="506" spans="1:13" ht="22.5" x14ac:dyDescent="0.25">
      <c r="A506" s="13"/>
      <c r="B506" s="145" t="s">
        <v>12</v>
      </c>
      <c r="C506" s="343">
        <v>0</v>
      </c>
      <c r="D506" s="339"/>
      <c r="E506" s="340"/>
      <c r="F506" s="340"/>
      <c r="G506" s="340"/>
      <c r="H506" s="344"/>
      <c r="I506" s="670"/>
      <c r="J506" s="674" t="s">
        <v>373</v>
      </c>
      <c r="K506" s="655"/>
      <c r="L506" s="655"/>
      <c r="M506" s="675"/>
    </row>
    <row r="507" spans="1:13" ht="22.5" x14ac:dyDescent="0.25">
      <c r="A507" s="13"/>
      <c r="B507" s="145" t="s">
        <v>11</v>
      </c>
      <c r="C507" s="79">
        <v>0</v>
      </c>
      <c r="D507" s="339"/>
      <c r="E507" s="340"/>
      <c r="F507" s="340"/>
      <c r="G507" s="340"/>
      <c r="H507" s="344"/>
      <c r="I507" s="670"/>
      <c r="J507" s="674" t="s">
        <v>373</v>
      </c>
      <c r="K507" s="655"/>
      <c r="L507" s="655"/>
      <c r="M507" s="675"/>
    </row>
    <row r="508" spans="1:13" ht="22.5" x14ac:dyDescent="0.25">
      <c r="A508" s="13"/>
      <c r="B508" s="145" t="s">
        <v>10</v>
      </c>
      <c r="C508" s="79">
        <v>0</v>
      </c>
      <c r="D508" s="339"/>
      <c r="E508" s="340"/>
      <c r="F508" s="340"/>
      <c r="G508" s="340"/>
      <c r="H508" s="344"/>
      <c r="I508" s="670"/>
      <c r="J508" s="674" t="s">
        <v>373</v>
      </c>
      <c r="K508" s="655"/>
      <c r="L508" s="655"/>
      <c r="M508" s="675"/>
    </row>
    <row r="509" spans="1:13" ht="22.5" x14ac:dyDescent="0.25">
      <c r="A509" s="13"/>
      <c r="B509" s="145" t="s">
        <v>9</v>
      </c>
      <c r="C509" s="79">
        <v>0</v>
      </c>
      <c r="D509" s="339"/>
      <c r="E509" s="340"/>
      <c r="F509" s="340"/>
      <c r="G509" s="340"/>
      <c r="H509" s="344"/>
      <c r="I509" s="670"/>
      <c r="J509" s="674" t="s">
        <v>373</v>
      </c>
      <c r="K509" s="655"/>
      <c r="L509" s="655"/>
      <c r="M509" s="675"/>
    </row>
    <row r="510" spans="1:13" ht="22.5" x14ac:dyDescent="0.25">
      <c r="A510" s="13"/>
      <c r="B510" s="65" t="s">
        <v>8</v>
      </c>
      <c r="C510" s="79">
        <v>0</v>
      </c>
      <c r="D510" s="339"/>
      <c r="E510" s="340"/>
      <c r="F510" s="340"/>
      <c r="G510" s="340"/>
      <c r="H510" s="344"/>
      <c r="I510" s="672"/>
      <c r="J510" s="674" t="s">
        <v>93</v>
      </c>
      <c r="K510" s="676" t="s">
        <v>87</v>
      </c>
      <c r="L510" s="676" t="s">
        <v>88</v>
      </c>
      <c r="M510" s="675"/>
    </row>
    <row r="511" spans="1:13" ht="22.5" x14ac:dyDescent="0.25">
      <c r="A511" s="13"/>
      <c r="B511" s="65" t="s">
        <v>90</v>
      </c>
      <c r="C511" s="70">
        <v>0</v>
      </c>
      <c r="D511" s="341"/>
      <c r="E511" s="342"/>
      <c r="F511" s="342"/>
      <c r="G511" s="342"/>
      <c r="H511" s="345"/>
      <c r="I511" s="672"/>
      <c r="J511" s="674" t="s">
        <v>82</v>
      </c>
      <c r="K511" s="676" t="s">
        <v>87</v>
      </c>
      <c r="L511" s="676" t="s">
        <v>88</v>
      </c>
      <c r="M511" s="675"/>
    </row>
    <row r="512" spans="1:13" ht="22.5" x14ac:dyDescent="0.25">
      <c r="A512" s="886" t="s">
        <v>225</v>
      </c>
      <c r="B512" s="880"/>
      <c r="C512" s="278">
        <f>SUM(C502:C511)</f>
        <v>0</v>
      </c>
      <c r="D512" s="889"/>
      <c r="E512" s="890"/>
      <c r="F512" s="890"/>
      <c r="G512" s="890"/>
      <c r="H512" s="890"/>
      <c r="I512" s="890"/>
      <c r="J512" s="674" t="s">
        <v>373</v>
      </c>
      <c r="K512" s="655"/>
      <c r="L512" s="655"/>
      <c r="M512" s="675"/>
    </row>
    <row r="513" spans="1:13" ht="22.5" x14ac:dyDescent="0.25">
      <c r="A513" s="18" t="s">
        <v>402</v>
      </c>
      <c r="B513" s="722" t="str">
        <f>IDX_WP_Name_3</f>
        <v>EXERCISE CONDUCT</v>
      </c>
      <c r="C513" s="11"/>
      <c r="D513" s="11"/>
      <c r="E513" s="11"/>
      <c r="F513" s="11"/>
      <c r="G513" s="11"/>
      <c r="H513" s="11"/>
      <c r="I513" s="11"/>
      <c r="J513" s="674" t="s">
        <v>373</v>
      </c>
      <c r="K513" s="655"/>
      <c r="L513" s="655"/>
      <c r="M513" s="675"/>
    </row>
    <row r="514" spans="1:13" x14ac:dyDescent="0.25">
      <c r="A514" s="882"/>
      <c r="B514" s="883"/>
      <c r="C514" s="891" t="s">
        <v>301</v>
      </c>
      <c r="D514" s="919"/>
      <c r="E514" s="919"/>
      <c r="F514" s="919"/>
      <c r="G514" s="927"/>
      <c r="H514" s="891" t="s">
        <v>6</v>
      </c>
      <c r="I514" s="919" t="s">
        <v>17</v>
      </c>
      <c r="J514" s="679"/>
      <c r="K514" s="655"/>
      <c r="L514" s="655"/>
      <c r="M514" s="675"/>
    </row>
    <row r="515" spans="1:13" ht="22.5" x14ac:dyDescent="0.25">
      <c r="A515" s="882"/>
      <c r="B515" s="883"/>
      <c r="C515" s="811"/>
      <c r="D515" s="928"/>
      <c r="E515" s="928"/>
      <c r="F515" s="928"/>
      <c r="G515" s="929"/>
      <c r="H515" s="811"/>
      <c r="I515" s="928"/>
      <c r="J515" s="674" t="s">
        <v>373</v>
      </c>
      <c r="K515" s="655"/>
      <c r="L515" s="655"/>
      <c r="M515" s="675"/>
    </row>
    <row r="516" spans="1:13" ht="22.5" x14ac:dyDescent="0.25">
      <c r="A516" s="14"/>
      <c r="B516" s="9" t="s">
        <v>16</v>
      </c>
      <c r="C516" s="79">
        <v>0</v>
      </c>
      <c r="D516" s="338"/>
      <c r="E516" s="304"/>
      <c r="F516" s="304"/>
      <c r="G516" s="304"/>
      <c r="H516" s="344"/>
      <c r="I516" s="670"/>
      <c r="J516" s="674" t="s">
        <v>373</v>
      </c>
      <c r="K516" s="655"/>
      <c r="L516" s="655"/>
      <c r="M516" s="675"/>
    </row>
    <row r="517" spans="1:13" ht="22.5" x14ac:dyDescent="0.25">
      <c r="A517" s="13"/>
      <c r="B517" s="9" t="s">
        <v>15</v>
      </c>
      <c r="C517" s="79">
        <v>0</v>
      </c>
      <c r="D517" s="339"/>
      <c r="E517" s="340"/>
      <c r="F517" s="340"/>
      <c r="G517" s="340"/>
      <c r="H517" s="344"/>
      <c r="I517" s="670"/>
      <c r="J517" s="674" t="s">
        <v>373</v>
      </c>
      <c r="K517" s="655"/>
      <c r="L517" s="655"/>
      <c r="M517" s="675"/>
    </row>
    <row r="518" spans="1:13" ht="22.5" x14ac:dyDescent="0.25">
      <c r="A518" s="13"/>
      <c r="B518" s="9" t="s">
        <v>14</v>
      </c>
      <c r="C518" s="79">
        <v>0</v>
      </c>
      <c r="D518" s="341"/>
      <c r="E518" s="342"/>
      <c r="F518" s="342"/>
      <c r="G518" s="347"/>
      <c r="H518" s="345"/>
      <c r="I518" s="670"/>
      <c r="J518" s="674" t="s">
        <v>373</v>
      </c>
      <c r="K518" s="655"/>
      <c r="L518" s="655"/>
      <c r="M518" s="675"/>
    </row>
    <row r="519" spans="1:13" ht="22.5" x14ac:dyDescent="0.25">
      <c r="A519" s="13"/>
      <c r="B519" s="306" t="s">
        <v>13</v>
      </c>
      <c r="C519" s="346"/>
      <c r="D519" s="342"/>
      <c r="E519" s="342"/>
      <c r="F519" s="342"/>
      <c r="G519" s="342"/>
      <c r="H519" s="337"/>
      <c r="I519" s="671"/>
      <c r="J519" s="674" t="s">
        <v>373</v>
      </c>
      <c r="K519" s="655"/>
      <c r="L519" s="655"/>
      <c r="M519" s="675"/>
    </row>
    <row r="520" spans="1:13" ht="22.5" x14ac:dyDescent="0.25">
      <c r="A520" s="13"/>
      <c r="B520" s="145" t="s">
        <v>12</v>
      </c>
      <c r="C520" s="343">
        <v>0</v>
      </c>
      <c r="D520" s="339"/>
      <c r="E520" s="340"/>
      <c r="F520" s="340"/>
      <c r="G520" s="340"/>
      <c r="H520" s="344"/>
      <c r="I520" s="670"/>
      <c r="J520" s="674" t="s">
        <v>373</v>
      </c>
      <c r="K520" s="655"/>
      <c r="L520" s="655"/>
      <c r="M520" s="675"/>
    </row>
    <row r="521" spans="1:13" ht="22.5" x14ac:dyDescent="0.25">
      <c r="A521" s="13"/>
      <c r="B521" s="145" t="s">
        <v>11</v>
      </c>
      <c r="C521" s="79">
        <v>0</v>
      </c>
      <c r="D521" s="339"/>
      <c r="E521" s="340"/>
      <c r="F521" s="340"/>
      <c r="G521" s="340"/>
      <c r="H521" s="344"/>
      <c r="I521" s="670"/>
      <c r="J521" s="674" t="s">
        <v>373</v>
      </c>
      <c r="K521" s="655"/>
      <c r="L521" s="655"/>
      <c r="M521" s="675"/>
    </row>
    <row r="522" spans="1:13" ht="22.5" x14ac:dyDescent="0.25">
      <c r="A522" s="13"/>
      <c r="B522" s="145" t="s">
        <v>10</v>
      </c>
      <c r="C522" s="79">
        <v>0</v>
      </c>
      <c r="D522" s="339"/>
      <c r="E522" s="340"/>
      <c r="F522" s="340"/>
      <c r="G522" s="340"/>
      <c r="H522" s="344"/>
      <c r="I522" s="670"/>
      <c r="J522" s="674" t="s">
        <v>373</v>
      </c>
      <c r="K522" s="655"/>
      <c r="L522" s="655"/>
      <c r="M522" s="675"/>
    </row>
    <row r="523" spans="1:13" ht="22.5" x14ac:dyDescent="0.25">
      <c r="A523" s="13"/>
      <c r="B523" s="145" t="s">
        <v>9</v>
      </c>
      <c r="C523" s="79">
        <v>0</v>
      </c>
      <c r="D523" s="339"/>
      <c r="E523" s="340"/>
      <c r="F523" s="340"/>
      <c r="G523" s="340"/>
      <c r="H523" s="344"/>
      <c r="I523" s="670"/>
      <c r="J523" s="674" t="s">
        <v>373</v>
      </c>
      <c r="K523" s="655"/>
      <c r="L523" s="655"/>
      <c r="M523" s="675"/>
    </row>
    <row r="524" spans="1:13" ht="22.5" x14ac:dyDescent="0.25">
      <c r="A524" s="13"/>
      <c r="B524" s="65" t="s">
        <v>8</v>
      </c>
      <c r="C524" s="79">
        <v>0</v>
      </c>
      <c r="D524" s="339"/>
      <c r="E524" s="340"/>
      <c r="F524" s="340"/>
      <c r="G524" s="340"/>
      <c r="H524" s="344"/>
      <c r="I524" s="672"/>
      <c r="J524" s="674" t="s">
        <v>93</v>
      </c>
      <c r="K524" s="676" t="s">
        <v>87</v>
      </c>
      <c r="L524" s="676" t="s">
        <v>88</v>
      </c>
      <c r="M524" s="675"/>
    </row>
    <row r="525" spans="1:13" ht="22.5" x14ac:dyDescent="0.25">
      <c r="A525" s="13"/>
      <c r="B525" s="65" t="s">
        <v>90</v>
      </c>
      <c r="C525" s="70">
        <v>0</v>
      </c>
      <c r="D525" s="341"/>
      <c r="E525" s="342"/>
      <c r="F525" s="342"/>
      <c r="G525" s="342"/>
      <c r="H525" s="345"/>
      <c r="I525" s="672"/>
      <c r="J525" s="674" t="s">
        <v>82</v>
      </c>
      <c r="K525" s="676" t="s">
        <v>87</v>
      </c>
      <c r="L525" s="676" t="s">
        <v>88</v>
      </c>
      <c r="M525" s="675"/>
    </row>
    <row r="526" spans="1:13" ht="22.5" x14ac:dyDescent="0.25">
      <c r="A526" s="886" t="s">
        <v>225</v>
      </c>
      <c r="B526" s="880"/>
      <c r="C526" s="278">
        <f>SUM(C516:C525)</f>
        <v>0</v>
      </c>
      <c r="D526" s="889"/>
      <c r="E526" s="890"/>
      <c r="F526" s="890"/>
      <c r="G526" s="890"/>
      <c r="H526" s="890"/>
      <c r="I526" s="890"/>
      <c r="J526" s="674" t="s">
        <v>373</v>
      </c>
      <c r="K526" s="655"/>
      <c r="L526" s="655"/>
      <c r="M526" s="675"/>
    </row>
    <row r="527" spans="1:13" ht="22.5" x14ac:dyDescent="0.25">
      <c r="A527" s="18" t="s">
        <v>403</v>
      </c>
      <c r="B527" s="722" t="str">
        <f>IDX_WP_Name_4</f>
        <v>DISSEMINATION &amp; VISIBILITY</v>
      </c>
      <c r="C527" s="11"/>
      <c r="D527" s="11"/>
      <c r="E527" s="11"/>
      <c r="F527" s="11"/>
      <c r="G527" s="11"/>
      <c r="H527" s="11"/>
      <c r="I527" s="11"/>
      <c r="J527" s="674" t="s">
        <v>373</v>
      </c>
      <c r="K527" s="655"/>
      <c r="L527" s="655"/>
      <c r="M527" s="675"/>
    </row>
    <row r="528" spans="1:13" x14ac:dyDescent="0.25">
      <c r="A528" s="882"/>
      <c r="B528" s="883"/>
      <c r="C528" s="891" t="s">
        <v>301</v>
      </c>
      <c r="D528" s="919"/>
      <c r="E528" s="919"/>
      <c r="F528" s="919"/>
      <c r="G528" s="927"/>
      <c r="H528" s="891" t="s">
        <v>6</v>
      </c>
      <c r="I528" s="919" t="s">
        <v>17</v>
      </c>
      <c r="J528" s="679"/>
      <c r="K528" s="655"/>
      <c r="L528" s="655"/>
      <c r="M528" s="675"/>
    </row>
    <row r="529" spans="1:13" ht="22.5" x14ac:dyDescent="0.25">
      <c r="A529" s="882"/>
      <c r="B529" s="883"/>
      <c r="C529" s="811"/>
      <c r="D529" s="928"/>
      <c r="E529" s="928"/>
      <c r="F529" s="928"/>
      <c r="G529" s="929"/>
      <c r="H529" s="811"/>
      <c r="I529" s="928"/>
      <c r="J529" s="674" t="s">
        <v>373</v>
      </c>
      <c r="K529" s="655"/>
      <c r="L529" s="655"/>
      <c r="M529" s="675"/>
    </row>
    <row r="530" spans="1:13" ht="22.5" x14ac:dyDescent="0.25">
      <c r="A530" s="14"/>
      <c r="B530" s="9" t="s">
        <v>16</v>
      </c>
      <c r="C530" s="79">
        <v>0</v>
      </c>
      <c r="D530" s="338"/>
      <c r="E530" s="304"/>
      <c r="F530" s="304"/>
      <c r="G530" s="304"/>
      <c r="H530" s="344"/>
      <c r="I530" s="670"/>
      <c r="J530" s="674" t="s">
        <v>373</v>
      </c>
      <c r="K530" s="655"/>
      <c r="L530" s="655"/>
      <c r="M530" s="675"/>
    </row>
    <row r="531" spans="1:13" ht="22.5" x14ac:dyDescent="0.25">
      <c r="A531" s="13"/>
      <c r="B531" s="9" t="s">
        <v>15</v>
      </c>
      <c r="C531" s="79">
        <v>0</v>
      </c>
      <c r="D531" s="339"/>
      <c r="E531" s="340"/>
      <c r="F531" s="340"/>
      <c r="G531" s="340"/>
      <c r="H531" s="344"/>
      <c r="I531" s="670"/>
      <c r="J531" s="674" t="s">
        <v>373</v>
      </c>
      <c r="K531" s="655"/>
      <c r="L531" s="655"/>
      <c r="M531" s="675"/>
    </row>
    <row r="532" spans="1:13" ht="22.5" x14ac:dyDescent="0.25">
      <c r="A532" s="13"/>
      <c r="B532" s="9" t="s">
        <v>14</v>
      </c>
      <c r="C532" s="79">
        <v>0</v>
      </c>
      <c r="D532" s="341"/>
      <c r="E532" s="342"/>
      <c r="F532" s="342"/>
      <c r="G532" s="347"/>
      <c r="H532" s="345"/>
      <c r="I532" s="670"/>
      <c r="J532" s="674" t="s">
        <v>373</v>
      </c>
      <c r="K532" s="655"/>
      <c r="L532" s="655"/>
      <c r="M532" s="675"/>
    </row>
    <row r="533" spans="1:13" ht="22.5" x14ac:dyDescent="0.25">
      <c r="A533" s="13"/>
      <c r="B533" s="306" t="s">
        <v>13</v>
      </c>
      <c r="C533" s="346"/>
      <c r="D533" s="342"/>
      <c r="E533" s="342"/>
      <c r="F533" s="342"/>
      <c r="G533" s="342"/>
      <c r="H533" s="337"/>
      <c r="I533" s="671"/>
      <c r="J533" s="674" t="s">
        <v>373</v>
      </c>
      <c r="K533" s="655"/>
      <c r="L533" s="655"/>
      <c r="M533" s="675"/>
    </row>
    <row r="534" spans="1:13" ht="22.5" x14ac:dyDescent="0.25">
      <c r="A534" s="13"/>
      <c r="B534" s="145" t="s">
        <v>12</v>
      </c>
      <c r="C534" s="343">
        <v>0</v>
      </c>
      <c r="D534" s="339"/>
      <c r="E534" s="340"/>
      <c r="F534" s="340"/>
      <c r="G534" s="340"/>
      <c r="H534" s="344"/>
      <c r="I534" s="670"/>
      <c r="J534" s="674" t="s">
        <v>373</v>
      </c>
      <c r="K534" s="655"/>
      <c r="L534" s="655"/>
      <c r="M534" s="675"/>
    </row>
    <row r="535" spans="1:13" ht="22.5" x14ac:dyDescent="0.25">
      <c r="A535" s="13"/>
      <c r="B535" s="145" t="s">
        <v>11</v>
      </c>
      <c r="C535" s="79">
        <v>0</v>
      </c>
      <c r="D535" s="339"/>
      <c r="E535" s="340"/>
      <c r="F535" s="340"/>
      <c r="G535" s="340"/>
      <c r="H535" s="344"/>
      <c r="I535" s="670"/>
      <c r="J535" s="674" t="s">
        <v>373</v>
      </c>
      <c r="K535" s="655"/>
      <c r="L535" s="655"/>
      <c r="M535" s="675"/>
    </row>
    <row r="536" spans="1:13" ht="22.5" x14ac:dyDescent="0.25">
      <c r="A536" s="13"/>
      <c r="B536" s="145" t="s">
        <v>10</v>
      </c>
      <c r="C536" s="79">
        <v>0</v>
      </c>
      <c r="D536" s="339"/>
      <c r="E536" s="340"/>
      <c r="F536" s="340"/>
      <c r="G536" s="340"/>
      <c r="H536" s="344"/>
      <c r="I536" s="670"/>
      <c r="J536" s="674" t="s">
        <v>373</v>
      </c>
      <c r="K536" s="655"/>
      <c r="L536" s="655"/>
      <c r="M536" s="675"/>
    </row>
    <row r="537" spans="1:13" ht="22.5" x14ac:dyDescent="0.25">
      <c r="A537" s="13"/>
      <c r="B537" s="145" t="s">
        <v>9</v>
      </c>
      <c r="C537" s="79">
        <v>0</v>
      </c>
      <c r="D537" s="339"/>
      <c r="E537" s="340"/>
      <c r="F537" s="340"/>
      <c r="G537" s="340"/>
      <c r="H537" s="344"/>
      <c r="I537" s="670"/>
      <c r="J537" s="674" t="s">
        <v>373</v>
      </c>
      <c r="K537" s="655"/>
      <c r="L537" s="655"/>
      <c r="M537" s="675"/>
    </row>
    <row r="538" spans="1:13" ht="22.5" x14ac:dyDescent="0.25">
      <c r="A538" s="13"/>
      <c r="B538" s="65" t="s">
        <v>8</v>
      </c>
      <c r="C538" s="79">
        <v>0</v>
      </c>
      <c r="D538" s="339"/>
      <c r="E538" s="340"/>
      <c r="F538" s="340"/>
      <c r="G538" s="340"/>
      <c r="H538" s="344"/>
      <c r="I538" s="672"/>
      <c r="J538" s="674" t="s">
        <v>93</v>
      </c>
      <c r="K538" s="676" t="s">
        <v>87</v>
      </c>
      <c r="L538" s="676" t="s">
        <v>88</v>
      </c>
      <c r="M538" s="675"/>
    </row>
    <row r="539" spans="1:13" ht="22.5" x14ac:dyDescent="0.25">
      <c r="A539" s="13"/>
      <c r="B539" s="65" t="s">
        <v>90</v>
      </c>
      <c r="C539" s="70">
        <v>0</v>
      </c>
      <c r="D539" s="341"/>
      <c r="E539" s="342"/>
      <c r="F539" s="342"/>
      <c r="G539" s="342"/>
      <c r="H539" s="345"/>
      <c r="I539" s="672"/>
      <c r="J539" s="674" t="s">
        <v>82</v>
      </c>
      <c r="K539" s="676" t="s">
        <v>87</v>
      </c>
      <c r="L539" s="676" t="s">
        <v>88</v>
      </c>
      <c r="M539" s="675"/>
    </row>
    <row r="540" spans="1:13" ht="22.5" x14ac:dyDescent="0.25">
      <c r="A540" s="886" t="s">
        <v>225</v>
      </c>
      <c r="B540" s="880"/>
      <c r="C540" s="278">
        <f>SUM(C530:C539)</f>
        <v>0</v>
      </c>
      <c r="D540" s="889"/>
      <c r="E540" s="890"/>
      <c r="F540" s="890"/>
      <c r="G540" s="890"/>
      <c r="H540" s="890"/>
      <c r="I540" s="890"/>
      <c r="J540" s="674" t="s">
        <v>373</v>
      </c>
      <c r="K540" s="655"/>
      <c r="L540" s="655"/>
      <c r="M540" s="675"/>
    </row>
    <row r="541" spans="1:13" ht="22.5" x14ac:dyDescent="0.25">
      <c r="A541" s="18" t="s">
        <v>404</v>
      </c>
      <c r="B541" s="722" t="str">
        <f>IDX_WP_Name_5</f>
        <v>EVALUATION</v>
      </c>
      <c r="C541" s="11"/>
      <c r="D541" s="11"/>
      <c r="E541" s="11"/>
      <c r="F541" s="11"/>
      <c r="G541" s="11"/>
      <c r="H541" s="11"/>
      <c r="I541" s="11"/>
      <c r="J541" s="674" t="s">
        <v>373</v>
      </c>
      <c r="K541" s="655"/>
      <c r="L541" s="655"/>
      <c r="M541" s="675"/>
    </row>
    <row r="542" spans="1:13" x14ac:dyDescent="0.25">
      <c r="A542" s="882"/>
      <c r="B542" s="883"/>
      <c r="C542" s="891" t="s">
        <v>301</v>
      </c>
      <c r="D542" s="919"/>
      <c r="E542" s="919"/>
      <c r="F542" s="919"/>
      <c r="G542" s="927"/>
      <c r="H542" s="891" t="s">
        <v>6</v>
      </c>
      <c r="I542" s="919" t="s">
        <v>17</v>
      </c>
      <c r="J542" s="679"/>
      <c r="K542" s="655"/>
      <c r="L542" s="655"/>
      <c r="M542" s="675"/>
    </row>
    <row r="543" spans="1:13" ht="22.5" x14ac:dyDescent="0.25">
      <c r="A543" s="882"/>
      <c r="B543" s="883"/>
      <c r="C543" s="811"/>
      <c r="D543" s="928"/>
      <c r="E543" s="928"/>
      <c r="F543" s="928"/>
      <c r="G543" s="929"/>
      <c r="H543" s="811"/>
      <c r="I543" s="928"/>
      <c r="J543" s="674" t="s">
        <v>373</v>
      </c>
      <c r="K543" s="655"/>
      <c r="L543" s="655"/>
      <c r="M543" s="675"/>
    </row>
    <row r="544" spans="1:13" ht="22.5" x14ac:dyDescent="0.25">
      <c r="A544" s="14"/>
      <c r="B544" s="9" t="s">
        <v>16</v>
      </c>
      <c r="C544" s="79">
        <v>0</v>
      </c>
      <c r="D544" s="338"/>
      <c r="E544" s="304"/>
      <c r="F544" s="304"/>
      <c r="G544" s="304"/>
      <c r="H544" s="344"/>
      <c r="I544" s="670"/>
      <c r="J544" s="674" t="s">
        <v>373</v>
      </c>
      <c r="K544" s="655"/>
      <c r="L544" s="655"/>
      <c r="M544" s="675"/>
    </row>
    <row r="545" spans="1:13" ht="22.5" x14ac:dyDescent="0.25">
      <c r="A545" s="13"/>
      <c r="B545" s="9" t="s">
        <v>15</v>
      </c>
      <c r="C545" s="79">
        <v>0</v>
      </c>
      <c r="D545" s="339"/>
      <c r="E545" s="340"/>
      <c r="F545" s="340"/>
      <c r="G545" s="340"/>
      <c r="H545" s="344"/>
      <c r="I545" s="670"/>
      <c r="J545" s="674" t="s">
        <v>373</v>
      </c>
      <c r="K545" s="655"/>
      <c r="L545" s="655"/>
      <c r="M545" s="675"/>
    </row>
    <row r="546" spans="1:13" ht="22.5" x14ac:dyDescent="0.25">
      <c r="A546" s="13"/>
      <c r="B546" s="9" t="s">
        <v>14</v>
      </c>
      <c r="C546" s="79">
        <v>0</v>
      </c>
      <c r="D546" s="341"/>
      <c r="E546" s="342"/>
      <c r="F546" s="342"/>
      <c r="G546" s="347"/>
      <c r="H546" s="345"/>
      <c r="I546" s="670"/>
      <c r="J546" s="674" t="s">
        <v>373</v>
      </c>
      <c r="K546" s="655"/>
      <c r="L546" s="655"/>
      <c r="M546" s="675"/>
    </row>
    <row r="547" spans="1:13" ht="22.5" x14ac:dyDescent="0.25">
      <c r="A547" s="13"/>
      <c r="B547" s="306" t="s">
        <v>13</v>
      </c>
      <c r="C547" s="346"/>
      <c r="D547" s="342"/>
      <c r="E547" s="342"/>
      <c r="F547" s="342"/>
      <c r="G547" s="342"/>
      <c r="H547" s="337"/>
      <c r="I547" s="671"/>
      <c r="J547" s="674" t="s">
        <v>373</v>
      </c>
      <c r="K547" s="655"/>
      <c r="L547" s="655"/>
      <c r="M547" s="675"/>
    </row>
    <row r="548" spans="1:13" ht="22.5" x14ac:dyDescent="0.25">
      <c r="A548" s="13"/>
      <c r="B548" s="145" t="s">
        <v>12</v>
      </c>
      <c r="C548" s="343">
        <v>0</v>
      </c>
      <c r="D548" s="339"/>
      <c r="E548" s="340"/>
      <c r="F548" s="340"/>
      <c r="G548" s="340"/>
      <c r="H548" s="344"/>
      <c r="I548" s="670"/>
      <c r="J548" s="674" t="s">
        <v>373</v>
      </c>
      <c r="K548" s="655"/>
      <c r="L548" s="655"/>
      <c r="M548" s="675"/>
    </row>
    <row r="549" spans="1:13" ht="22.5" x14ac:dyDescent="0.25">
      <c r="A549" s="13"/>
      <c r="B549" s="145" t="s">
        <v>11</v>
      </c>
      <c r="C549" s="79">
        <v>0</v>
      </c>
      <c r="D549" s="339"/>
      <c r="E549" s="340"/>
      <c r="F549" s="340"/>
      <c r="G549" s="340"/>
      <c r="H549" s="344"/>
      <c r="I549" s="670"/>
      <c r="J549" s="674" t="s">
        <v>373</v>
      </c>
      <c r="K549" s="655"/>
      <c r="L549" s="655"/>
      <c r="M549" s="675"/>
    </row>
    <row r="550" spans="1:13" ht="22.5" x14ac:dyDescent="0.25">
      <c r="A550" s="13"/>
      <c r="B550" s="145" t="s">
        <v>10</v>
      </c>
      <c r="C550" s="79">
        <v>0</v>
      </c>
      <c r="D550" s="339"/>
      <c r="E550" s="340"/>
      <c r="F550" s="340"/>
      <c r="G550" s="340"/>
      <c r="H550" s="344"/>
      <c r="I550" s="670"/>
      <c r="J550" s="674" t="s">
        <v>373</v>
      </c>
      <c r="K550" s="655"/>
      <c r="L550" s="655"/>
      <c r="M550" s="675"/>
    </row>
    <row r="551" spans="1:13" ht="22.5" x14ac:dyDescent="0.25">
      <c r="A551" s="13"/>
      <c r="B551" s="145" t="s">
        <v>9</v>
      </c>
      <c r="C551" s="79">
        <v>0</v>
      </c>
      <c r="D551" s="339"/>
      <c r="E551" s="340"/>
      <c r="F551" s="340"/>
      <c r="G551" s="340"/>
      <c r="H551" s="344"/>
      <c r="I551" s="670"/>
      <c r="J551" s="674" t="s">
        <v>373</v>
      </c>
      <c r="K551" s="655"/>
      <c r="L551" s="655"/>
      <c r="M551" s="675"/>
    </row>
    <row r="552" spans="1:13" ht="22.5" x14ac:dyDescent="0.25">
      <c r="A552" s="13"/>
      <c r="B552" s="65" t="s">
        <v>8</v>
      </c>
      <c r="C552" s="79">
        <v>0</v>
      </c>
      <c r="D552" s="339"/>
      <c r="E552" s="340"/>
      <c r="F552" s="340"/>
      <c r="G552" s="340"/>
      <c r="H552" s="344"/>
      <c r="I552" s="672"/>
      <c r="J552" s="674" t="s">
        <v>93</v>
      </c>
      <c r="K552" s="676" t="s">
        <v>87</v>
      </c>
      <c r="L552" s="676" t="s">
        <v>88</v>
      </c>
      <c r="M552" s="675"/>
    </row>
    <row r="553" spans="1:13" ht="22.5" x14ac:dyDescent="0.25">
      <c r="A553" s="13"/>
      <c r="B553" s="65" t="s">
        <v>90</v>
      </c>
      <c r="C553" s="70">
        <v>0</v>
      </c>
      <c r="D553" s="341"/>
      <c r="E553" s="342"/>
      <c r="F553" s="342"/>
      <c r="G553" s="342"/>
      <c r="H553" s="345"/>
      <c r="I553" s="672"/>
      <c r="J553" s="674" t="s">
        <v>82</v>
      </c>
      <c r="K553" s="676" t="s">
        <v>87</v>
      </c>
      <c r="L553" s="676" t="s">
        <v>88</v>
      </c>
      <c r="M553" s="675"/>
    </row>
    <row r="554" spans="1:13" ht="22.5" x14ac:dyDescent="0.25">
      <c r="A554" s="886" t="s">
        <v>225</v>
      </c>
      <c r="B554" s="880"/>
      <c r="C554" s="278">
        <f>SUM(C544:C553)</f>
        <v>0</v>
      </c>
      <c r="D554" s="889"/>
      <c r="E554" s="890"/>
      <c r="F554" s="890"/>
      <c r="G554" s="890"/>
      <c r="H554" s="890"/>
      <c r="I554" s="890"/>
      <c r="J554" s="674" t="s">
        <v>373</v>
      </c>
      <c r="K554" s="655"/>
      <c r="L554" s="655"/>
      <c r="M554" s="675"/>
    </row>
    <row r="555" spans="1:13" ht="22.5" x14ac:dyDescent="0.25">
      <c r="A555" s="18" t="s">
        <v>408</v>
      </c>
      <c r="B555" s="722" t="str">
        <f>IDX_WP_Name_6</f>
        <v>WAY FORWARD WORKSHOPS AND SEMINARS</v>
      </c>
      <c r="C555" s="11"/>
      <c r="D555" s="11"/>
      <c r="E555" s="11"/>
      <c r="F555" s="11"/>
      <c r="G555" s="11"/>
      <c r="H555" s="11"/>
      <c r="I555" s="11"/>
      <c r="J555" s="674" t="s">
        <v>373</v>
      </c>
      <c r="K555" s="655"/>
      <c r="L555" s="655"/>
      <c r="M555" s="675"/>
    </row>
    <row r="556" spans="1:13" x14ac:dyDescent="0.25">
      <c r="A556" s="882"/>
      <c r="B556" s="883"/>
      <c r="C556" s="891" t="s">
        <v>301</v>
      </c>
      <c r="D556" s="919"/>
      <c r="E556" s="919"/>
      <c r="F556" s="919"/>
      <c r="G556" s="927"/>
      <c r="H556" s="891" t="s">
        <v>6</v>
      </c>
      <c r="I556" s="919" t="s">
        <v>17</v>
      </c>
      <c r="J556" s="679"/>
      <c r="K556" s="655"/>
      <c r="L556" s="655"/>
      <c r="M556" s="675"/>
    </row>
    <row r="557" spans="1:13" ht="22.5" x14ac:dyDescent="0.25">
      <c r="A557" s="882"/>
      <c r="B557" s="883"/>
      <c r="C557" s="811"/>
      <c r="D557" s="928"/>
      <c r="E557" s="928"/>
      <c r="F557" s="928"/>
      <c r="G557" s="929"/>
      <c r="H557" s="811"/>
      <c r="I557" s="928"/>
      <c r="J557" s="674" t="s">
        <v>373</v>
      </c>
      <c r="K557" s="655"/>
      <c r="L557" s="655"/>
      <c r="M557" s="675"/>
    </row>
    <row r="558" spans="1:13" ht="22.5" x14ac:dyDescent="0.25">
      <c r="A558" s="14"/>
      <c r="B558" s="9" t="s">
        <v>16</v>
      </c>
      <c r="C558" s="79">
        <v>0</v>
      </c>
      <c r="D558" s="338"/>
      <c r="E558" s="304"/>
      <c r="F558" s="304"/>
      <c r="G558" s="304"/>
      <c r="H558" s="344"/>
      <c r="I558" s="670"/>
      <c r="J558" s="674" t="s">
        <v>373</v>
      </c>
      <c r="K558" s="655"/>
      <c r="L558" s="655"/>
      <c r="M558" s="675"/>
    </row>
    <row r="559" spans="1:13" ht="22.5" x14ac:dyDescent="0.25">
      <c r="A559" s="13"/>
      <c r="B559" s="9" t="s">
        <v>15</v>
      </c>
      <c r="C559" s="79">
        <v>0</v>
      </c>
      <c r="D559" s="339"/>
      <c r="E559" s="340"/>
      <c r="F559" s="340"/>
      <c r="G559" s="340"/>
      <c r="H559" s="344"/>
      <c r="I559" s="670"/>
      <c r="J559" s="674" t="s">
        <v>373</v>
      </c>
      <c r="K559" s="655"/>
      <c r="L559" s="655"/>
      <c r="M559" s="675"/>
    </row>
    <row r="560" spans="1:13" ht="22.5" x14ac:dyDescent="0.25">
      <c r="A560" s="13"/>
      <c r="B560" s="9" t="s">
        <v>14</v>
      </c>
      <c r="C560" s="79">
        <v>0</v>
      </c>
      <c r="D560" s="341"/>
      <c r="E560" s="342"/>
      <c r="F560" s="342"/>
      <c r="G560" s="347"/>
      <c r="H560" s="345"/>
      <c r="I560" s="670"/>
      <c r="J560" s="674" t="s">
        <v>373</v>
      </c>
      <c r="K560" s="655"/>
      <c r="L560" s="655"/>
      <c r="M560" s="675"/>
    </row>
    <row r="561" spans="1:13" ht="22.5" x14ac:dyDescent="0.25">
      <c r="A561" s="13"/>
      <c r="B561" s="306" t="s">
        <v>13</v>
      </c>
      <c r="C561" s="346"/>
      <c r="D561" s="342"/>
      <c r="E561" s="342"/>
      <c r="F561" s="342"/>
      <c r="G561" s="342"/>
      <c r="H561" s="337"/>
      <c r="I561" s="671"/>
      <c r="J561" s="674" t="s">
        <v>373</v>
      </c>
      <c r="K561" s="655"/>
      <c r="L561" s="655"/>
      <c r="M561" s="675"/>
    </row>
    <row r="562" spans="1:13" ht="22.5" x14ac:dyDescent="0.25">
      <c r="A562" s="13"/>
      <c r="B562" s="145" t="s">
        <v>12</v>
      </c>
      <c r="C562" s="343">
        <v>0</v>
      </c>
      <c r="D562" s="339"/>
      <c r="E562" s="340"/>
      <c r="F562" s="340"/>
      <c r="G562" s="340"/>
      <c r="H562" s="344"/>
      <c r="I562" s="670"/>
      <c r="J562" s="674" t="s">
        <v>373</v>
      </c>
      <c r="K562" s="655"/>
      <c r="L562" s="655"/>
      <c r="M562" s="675"/>
    </row>
    <row r="563" spans="1:13" ht="22.5" x14ac:dyDescent="0.25">
      <c r="A563" s="13"/>
      <c r="B563" s="145" t="s">
        <v>11</v>
      </c>
      <c r="C563" s="79">
        <v>0</v>
      </c>
      <c r="D563" s="339"/>
      <c r="E563" s="340"/>
      <c r="F563" s="340"/>
      <c r="G563" s="340"/>
      <c r="H563" s="344"/>
      <c r="I563" s="670"/>
      <c r="J563" s="674" t="s">
        <v>373</v>
      </c>
      <c r="K563" s="655"/>
      <c r="L563" s="655"/>
      <c r="M563" s="675"/>
    </row>
    <row r="564" spans="1:13" ht="22.5" x14ac:dyDescent="0.25">
      <c r="A564" s="13"/>
      <c r="B564" s="145" t="s">
        <v>10</v>
      </c>
      <c r="C564" s="79">
        <v>0</v>
      </c>
      <c r="D564" s="339"/>
      <c r="E564" s="340"/>
      <c r="F564" s="340"/>
      <c r="G564" s="340"/>
      <c r="H564" s="344"/>
      <c r="I564" s="670"/>
      <c r="J564" s="674" t="s">
        <v>373</v>
      </c>
      <c r="K564" s="655"/>
      <c r="L564" s="655"/>
      <c r="M564" s="675"/>
    </row>
    <row r="565" spans="1:13" ht="22.5" x14ac:dyDescent="0.25">
      <c r="A565" s="13"/>
      <c r="B565" s="145" t="s">
        <v>9</v>
      </c>
      <c r="C565" s="79">
        <v>0</v>
      </c>
      <c r="D565" s="339"/>
      <c r="E565" s="340"/>
      <c r="F565" s="340"/>
      <c r="G565" s="340"/>
      <c r="H565" s="344"/>
      <c r="I565" s="670"/>
      <c r="J565" s="674" t="s">
        <v>373</v>
      </c>
      <c r="K565" s="655"/>
      <c r="L565" s="655"/>
      <c r="M565" s="675"/>
    </row>
    <row r="566" spans="1:13" ht="22.5" x14ac:dyDescent="0.25">
      <c r="A566" s="13"/>
      <c r="B566" s="65" t="s">
        <v>8</v>
      </c>
      <c r="C566" s="79">
        <v>0</v>
      </c>
      <c r="D566" s="339"/>
      <c r="E566" s="340"/>
      <c r="F566" s="340"/>
      <c r="G566" s="340"/>
      <c r="H566" s="344"/>
      <c r="I566" s="672"/>
      <c r="J566" s="674" t="s">
        <v>93</v>
      </c>
      <c r="K566" s="676" t="s">
        <v>87</v>
      </c>
      <c r="L566" s="676" t="s">
        <v>88</v>
      </c>
      <c r="M566" s="675"/>
    </row>
    <row r="567" spans="1:13" ht="22.5" x14ac:dyDescent="0.25">
      <c r="A567" s="13"/>
      <c r="B567" s="65" t="s">
        <v>90</v>
      </c>
      <c r="C567" s="70">
        <v>0</v>
      </c>
      <c r="D567" s="341"/>
      <c r="E567" s="342"/>
      <c r="F567" s="342"/>
      <c r="G567" s="342"/>
      <c r="H567" s="345"/>
      <c r="I567" s="672"/>
      <c r="J567" s="674" t="s">
        <v>82</v>
      </c>
      <c r="K567" s="676" t="s">
        <v>87</v>
      </c>
      <c r="L567" s="676" t="s">
        <v>88</v>
      </c>
      <c r="M567" s="675"/>
    </row>
    <row r="568" spans="1:13" ht="22.5" x14ac:dyDescent="0.25">
      <c r="A568" s="886" t="s">
        <v>225</v>
      </c>
      <c r="B568" s="880"/>
      <c r="C568" s="278">
        <f>SUM(C558:C567)</f>
        <v>0</v>
      </c>
      <c r="D568" s="889"/>
      <c r="E568" s="890"/>
      <c r="F568" s="890"/>
      <c r="G568" s="890"/>
      <c r="H568" s="890"/>
      <c r="I568" s="890"/>
      <c r="J568" s="674" t="s">
        <v>373</v>
      </c>
      <c r="K568" s="655"/>
      <c r="L568" s="655"/>
      <c r="M568" s="675"/>
    </row>
    <row r="569" spans="1:13" x14ac:dyDescent="0.25">
      <c r="A569" s="1041"/>
      <c r="B569" s="807"/>
      <c r="C569" s="807"/>
      <c r="D569" s="807"/>
      <c r="E569" s="807"/>
      <c r="F569" s="807"/>
      <c r="G569" s="807"/>
      <c r="H569" s="807"/>
      <c r="I569" s="807"/>
      <c r="J569" s="637"/>
      <c r="K569" s="638"/>
      <c r="L569" s="638"/>
      <c r="M569" s="638"/>
    </row>
    <row r="570" spans="1:13" ht="29.25" x14ac:dyDescent="0.25">
      <c r="A570" s="38"/>
      <c r="B570" s="215" t="s">
        <v>226</v>
      </c>
      <c r="C570" s="278">
        <f>WP_E21_Total+WP_E22_Total+WP_E23_Total+WP_E24_Total+WP_E25_Total+WP_E26_Total</f>
        <v>0</v>
      </c>
      <c r="D570" s="1039"/>
      <c r="E570" s="1040"/>
      <c r="F570" s="1040"/>
      <c r="G570" s="1040"/>
      <c r="H570" s="1040"/>
      <c r="I570" s="1040"/>
      <c r="J570" s="648" t="s">
        <v>184</v>
      </c>
      <c r="K570" s="638"/>
      <c r="L570" s="638"/>
      <c r="M570" s="638"/>
    </row>
    <row r="571" spans="1:13" ht="29.25" hidden="1" x14ac:dyDescent="0.25">
      <c r="A571" s="133" t="s">
        <v>135</v>
      </c>
      <c r="B571" s="134" t="s">
        <v>123</v>
      </c>
      <c r="C571" s="134"/>
      <c r="D571" s="134"/>
      <c r="E571" s="134"/>
      <c r="F571" s="134"/>
      <c r="G571" s="134"/>
      <c r="H571" s="134"/>
      <c r="I571" s="134"/>
      <c r="J571" s="648" t="s">
        <v>184</v>
      </c>
      <c r="K571" s="655"/>
      <c r="L571" s="655"/>
      <c r="M571" s="660" t="s">
        <v>126</v>
      </c>
    </row>
    <row r="572" spans="1:13" hidden="1" x14ac:dyDescent="0.25">
      <c r="A572" s="38"/>
      <c r="B572" s="11"/>
      <c r="C572" s="11"/>
      <c r="D572" s="11"/>
      <c r="E572" s="11"/>
      <c r="F572" s="11"/>
      <c r="G572" s="11"/>
      <c r="H572" s="11"/>
      <c r="I572" s="11"/>
      <c r="J572" s="637"/>
      <c r="K572" s="638"/>
      <c r="L572" s="638"/>
      <c r="M572" s="660" t="s">
        <v>126</v>
      </c>
    </row>
    <row r="573" spans="1:13" hidden="1" x14ac:dyDescent="0.25">
      <c r="A573" s="38"/>
      <c r="B573" s="11"/>
      <c r="C573" s="879" t="s">
        <v>113</v>
      </c>
      <c r="D573" s="880"/>
      <c r="E573" s="58">
        <v>0</v>
      </c>
      <c r="F573" s="12"/>
      <c r="G573" s="11"/>
      <c r="H573" s="11"/>
      <c r="I573" s="11"/>
      <c r="J573" s="637"/>
      <c r="K573" s="638"/>
      <c r="L573" s="638"/>
      <c r="M573" s="660" t="s">
        <v>126</v>
      </c>
    </row>
    <row r="574" spans="1:13" ht="35.25" x14ac:dyDescent="0.25">
      <c r="A574" s="266"/>
      <c r="B574" s="267"/>
      <c r="C574" s="1037" t="s">
        <v>212</v>
      </c>
      <c r="D574" s="1038"/>
      <c r="E574" s="1038"/>
      <c r="F574" s="59">
        <f>WP_E1_Total+WP_E2_Total+WP_B_Total</f>
        <v>37925</v>
      </c>
      <c r="G574" s="267"/>
      <c r="H574" s="267"/>
      <c r="I574" s="267"/>
      <c r="J574" s="648" t="s">
        <v>184</v>
      </c>
      <c r="K574" s="647"/>
      <c r="L574" s="647"/>
      <c r="M574" s="638"/>
    </row>
    <row r="575" spans="1:13" ht="35.25" x14ac:dyDescent="0.25">
      <c r="A575" s="382" t="s">
        <v>396</v>
      </c>
      <c r="B575" s="383"/>
      <c r="C575" s="383"/>
      <c r="D575" s="200"/>
      <c r="E575" s="200"/>
      <c r="F575" s="200"/>
      <c r="G575" s="200"/>
      <c r="H575" s="200"/>
      <c r="I575" s="200"/>
      <c r="J575" s="648" t="s">
        <v>184</v>
      </c>
      <c r="K575" s="647"/>
      <c r="L575" s="647"/>
      <c r="M575" s="638"/>
    </row>
    <row r="576" spans="1:13" ht="29.25" hidden="1" x14ac:dyDescent="0.25">
      <c r="A576" s="133" t="s">
        <v>280</v>
      </c>
      <c r="B576" s="11"/>
      <c r="C576" s="11"/>
      <c r="D576" s="11"/>
      <c r="E576" s="11"/>
      <c r="F576" s="11"/>
      <c r="G576" s="11"/>
      <c r="H576" s="11"/>
      <c r="I576" s="11"/>
      <c r="J576" s="648" t="s">
        <v>184</v>
      </c>
      <c r="K576" s="655"/>
      <c r="L576" s="655"/>
      <c r="M576" s="638" t="s">
        <v>126</v>
      </c>
    </row>
    <row r="577" spans="1:13" hidden="1" x14ac:dyDescent="0.25">
      <c r="A577" s="135"/>
      <c r="B577" s="209"/>
      <c r="C577" s="231"/>
      <c r="D577" s="232"/>
      <c r="E577" s="211"/>
      <c r="F577" s="211"/>
      <c r="G577" s="140"/>
      <c r="H577" s="140"/>
      <c r="I577" s="626"/>
      <c r="J577" s="637"/>
      <c r="K577" s="638"/>
      <c r="L577" s="638"/>
      <c r="M577" s="638" t="s">
        <v>126</v>
      </c>
    </row>
    <row r="578" spans="1:13" hidden="1" x14ac:dyDescent="0.25">
      <c r="A578" s="135"/>
      <c r="B578" s="209"/>
      <c r="C578" s="231"/>
      <c r="D578" s="232"/>
      <c r="E578" s="211"/>
      <c r="F578" s="211"/>
      <c r="G578" s="304"/>
      <c r="H578" s="304"/>
      <c r="I578" s="632"/>
      <c r="J578" s="637"/>
      <c r="K578" s="638"/>
      <c r="L578" s="638"/>
      <c r="M578" s="638" t="s">
        <v>126</v>
      </c>
    </row>
    <row r="579" spans="1:13" ht="35.25" hidden="1" x14ac:dyDescent="0.25">
      <c r="A579" s="454"/>
      <c r="B579" s="1034" t="s">
        <v>378</v>
      </c>
      <c r="C579" s="1034"/>
      <c r="D579" s="1034"/>
      <c r="E579" s="1034"/>
      <c r="F579" s="278">
        <v>0</v>
      </c>
      <c r="G579" s="455"/>
      <c r="H579" s="455"/>
      <c r="I579" s="455"/>
      <c r="J579" s="648" t="s">
        <v>184</v>
      </c>
      <c r="K579" s="652"/>
      <c r="L579" s="652"/>
      <c r="M579" s="653" t="s">
        <v>126</v>
      </c>
    </row>
    <row r="580" spans="1:13" ht="29.25" hidden="1" x14ac:dyDescent="0.25">
      <c r="A580" s="133" t="str">
        <f>'EC Data'!A15</f>
        <v>D.2 [Category name]</v>
      </c>
      <c r="B580" s="11"/>
      <c r="C580" s="11"/>
      <c r="D580" s="11"/>
      <c r="E580" s="11"/>
      <c r="F580" s="11"/>
      <c r="G580" s="11"/>
      <c r="H580" s="11"/>
      <c r="I580" s="11"/>
      <c r="J580" s="648" t="s">
        <v>184</v>
      </c>
      <c r="K580" s="655"/>
      <c r="L580" s="655"/>
      <c r="M580" s="638" t="s">
        <v>126</v>
      </c>
    </row>
    <row r="581" spans="1:13" hidden="1" x14ac:dyDescent="0.25">
      <c r="A581" s="135"/>
      <c r="B581" s="209"/>
      <c r="C581" s="231"/>
      <c r="D581" s="232"/>
      <c r="E581" s="211"/>
      <c r="F581" s="211"/>
      <c r="G581" s="140"/>
      <c r="H581" s="140"/>
      <c r="I581" s="626"/>
      <c r="J581" s="637"/>
      <c r="K581" s="638"/>
      <c r="L581" s="638"/>
      <c r="M581" s="638" t="s">
        <v>126</v>
      </c>
    </row>
    <row r="582" spans="1:13" hidden="1" x14ac:dyDescent="0.25">
      <c r="A582" s="135"/>
      <c r="B582" s="209"/>
      <c r="C582" s="231"/>
      <c r="D582" s="232"/>
      <c r="E582" s="211"/>
      <c r="F582" s="211"/>
      <c r="G582" s="304"/>
      <c r="H582" s="304"/>
      <c r="I582" s="632"/>
      <c r="J582" s="637"/>
      <c r="K582" s="638"/>
      <c r="L582" s="638"/>
      <c r="M582" s="638" t="s">
        <v>126</v>
      </c>
    </row>
    <row r="583" spans="1:13" ht="35.25" hidden="1" x14ac:dyDescent="0.25">
      <c r="A583" s="454"/>
      <c r="B583" s="1034" t="s">
        <v>207</v>
      </c>
      <c r="C583" s="1034"/>
      <c r="D583" s="1034"/>
      <c r="E583" s="1034"/>
      <c r="F583" s="278">
        <v>0</v>
      </c>
      <c r="G583" s="455"/>
      <c r="H583" s="455"/>
      <c r="I583" s="455"/>
      <c r="J583" s="648" t="s">
        <v>184</v>
      </c>
      <c r="K583" s="652"/>
      <c r="L583" s="652"/>
      <c r="M583" s="653" t="s">
        <v>126</v>
      </c>
    </row>
    <row r="584" spans="1:13" ht="29.25" hidden="1" x14ac:dyDescent="0.25">
      <c r="A584" s="133" t="str">
        <f>'EC Data'!A16</f>
        <v>D.3 [Category name]</v>
      </c>
      <c r="B584" s="11"/>
      <c r="C584" s="11"/>
      <c r="D584" s="11"/>
      <c r="E584" s="11"/>
      <c r="F584" s="11"/>
      <c r="G584" s="11"/>
      <c r="H584" s="11"/>
      <c r="I584" s="11"/>
      <c r="J584" s="648" t="s">
        <v>184</v>
      </c>
      <c r="K584" s="655"/>
      <c r="L584" s="655"/>
      <c r="M584" s="638" t="s">
        <v>126</v>
      </c>
    </row>
    <row r="585" spans="1:13" hidden="1" x14ac:dyDescent="0.25">
      <c r="A585" s="135"/>
      <c r="B585" s="209"/>
      <c r="C585" s="231"/>
      <c r="D585" s="232"/>
      <c r="E585" s="211"/>
      <c r="F585" s="211"/>
      <c r="G585" s="140"/>
      <c r="H585" s="140"/>
      <c r="I585" s="626"/>
      <c r="J585" s="637"/>
      <c r="K585" s="638"/>
      <c r="L585" s="638"/>
      <c r="M585" s="638" t="s">
        <v>126</v>
      </c>
    </row>
    <row r="586" spans="1:13" hidden="1" x14ac:dyDescent="0.25">
      <c r="A586" s="135"/>
      <c r="B586" s="209"/>
      <c r="C586" s="231"/>
      <c r="D586" s="232"/>
      <c r="E586" s="211"/>
      <c r="F586" s="211"/>
      <c r="G586" s="304"/>
      <c r="H586" s="304"/>
      <c r="I586" s="632"/>
      <c r="J586" s="637"/>
      <c r="K586" s="638"/>
      <c r="L586" s="638"/>
      <c r="M586" s="638" t="s">
        <v>126</v>
      </c>
    </row>
    <row r="587" spans="1:13" ht="35.25" hidden="1" x14ac:dyDescent="0.25">
      <c r="A587" s="454"/>
      <c r="B587" s="1034" t="s">
        <v>208</v>
      </c>
      <c r="C587" s="1034"/>
      <c r="D587" s="1034"/>
      <c r="E587" s="1034"/>
      <c r="F587" s="278">
        <v>0</v>
      </c>
      <c r="G587" s="455"/>
      <c r="H587" s="455"/>
      <c r="I587" s="455"/>
      <c r="J587" s="648" t="s">
        <v>184</v>
      </c>
      <c r="K587" s="652"/>
      <c r="L587" s="652"/>
      <c r="M587" s="653" t="s">
        <v>126</v>
      </c>
    </row>
    <row r="588" spans="1:13" ht="29.25" hidden="1" x14ac:dyDescent="0.25">
      <c r="A588" s="133" t="str">
        <f>'EC Data'!A17</f>
        <v>D.4 [Category name]</v>
      </c>
      <c r="B588" s="11"/>
      <c r="C588" s="11"/>
      <c r="D588" s="11"/>
      <c r="E588" s="11"/>
      <c r="F588" s="11"/>
      <c r="G588" s="11"/>
      <c r="H588" s="11"/>
      <c r="I588" s="11"/>
      <c r="J588" s="648" t="s">
        <v>184</v>
      </c>
      <c r="K588" s="655"/>
      <c r="L588" s="655"/>
      <c r="M588" s="638" t="s">
        <v>126</v>
      </c>
    </row>
    <row r="589" spans="1:13" hidden="1" x14ac:dyDescent="0.25">
      <c r="A589" s="135"/>
      <c r="B589" s="209"/>
      <c r="C589" s="231"/>
      <c r="D589" s="232"/>
      <c r="E589" s="211"/>
      <c r="F589" s="211"/>
      <c r="G589" s="140"/>
      <c r="H589" s="140"/>
      <c r="I589" s="626"/>
      <c r="J589" s="637"/>
      <c r="K589" s="638"/>
      <c r="L589" s="638"/>
      <c r="M589" s="638" t="s">
        <v>126</v>
      </c>
    </row>
    <row r="590" spans="1:13" hidden="1" x14ac:dyDescent="0.25">
      <c r="A590" s="135"/>
      <c r="B590" s="209"/>
      <c r="C590" s="231"/>
      <c r="D590" s="232"/>
      <c r="E590" s="211"/>
      <c r="F590" s="211"/>
      <c r="G590" s="304"/>
      <c r="H590" s="304"/>
      <c r="I590" s="632"/>
      <c r="J590" s="637"/>
      <c r="K590" s="638"/>
      <c r="L590" s="638"/>
      <c r="M590" s="638" t="s">
        <v>126</v>
      </c>
    </row>
    <row r="591" spans="1:13" ht="35.25" hidden="1" x14ac:dyDescent="0.25">
      <c r="A591" s="454"/>
      <c r="B591" s="1031" t="s">
        <v>209</v>
      </c>
      <c r="C591" s="1031"/>
      <c r="D591" s="1031"/>
      <c r="E591" s="1031"/>
      <c r="F591" s="451">
        <v>0</v>
      </c>
      <c r="G591" s="455"/>
      <c r="H591" s="455"/>
      <c r="I591" s="455"/>
      <c r="J591" s="648" t="s">
        <v>184</v>
      </c>
      <c r="K591" s="652"/>
      <c r="L591" s="652"/>
      <c r="M591" s="653" t="s">
        <v>126</v>
      </c>
    </row>
    <row r="592" spans="1:13" ht="29.25" hidden="1" x14ac:dyDescent="0.25">
      <c r="A592" s="133" t="str">
        <f>'EC Data'!A18</f>
        <v>D.5 [Category name]</v>
      </c>
      <c r="B592" s="11"/>
      <c r="C592" s="11"/>
      <c r="D592" s="11"/>
      <c r="E592" s="11"/>
      <c r="F592" s="11"/>
      <c r="G592" s="11"/>
      <c r="H592" s="11"/>
      <c r="I592" s="11"/>
      <c r="J592" s="648" t="s">
        <v>184</v>
      </c>
      <c r="K592" s="655"/>
      <c r="L592" s="655"/>
      <c r="M592" s="638" t="s">
        <v>126</v>
      </c>
    </row>
    <row r="593" spans="1:13" hidden="1" x14ac:dyDescent="0.25">
      <c r="A593" s="135"/>
      <c r="B593" s="209"/>
      <c r="C593" s="231"/>
      <c r="D593" s="232"/>
      <c r="E593" s="211"/>
      <c r="F593" s="211"/>
      <c r="G593" s="140"/>
      <c r="H593" s="140"/>
      <c r="I593" s="626"/>
      <c r="J593" s="637"/>
      <c r="K593" s="638"/>
      <c r="L593" s="638"/>
      <c r="M593" s="638" t="s">
        <v>126</v>
      </c>
    </row>
    <row r="594" spans="1:13" hidden="1" x14ac:dyDescent="0.25">
      <c r="A594" s="135"/>
      <c r="B594" s="209"/>
      <c r="C594" s="231"/>
      <c r="D594" s="232"/>
      <c r="E594" s="211"/>
      <c r="F594" s="211"/>
      <c r="G594" s="304"/>
      <c r="H594" s="304"/>
      <c r="I594" s="632"/>
      <c r="J594" s="637"/>
      <c r="K594" s="638"/>
      <c r="L594" s="638"/>
      <c r="M594" s="638" t="s">
        <v>126</v>
      </c>
    </row>
    <row r="595" spans="1:13" ht="35.25" hidden="1" x14ac:dyDescent="0.25">
      <c r="A595" s="454"/>
      <c r="B595" s="1034" t="s">
        <v>210</v>
      </c>
      <c r="C595" s="1034"/>
      <c r="D595" s="1034"/>
      <c r="E595" s="1034"/>
      <c r="F595" s="278">
        <v>0</v>
      </c>
      <c r="G595" s="455"/>
      <c r="H595" s="455"/>
      <c r="I595" s="455"/>
      <c r="J595" s="648" t="s">
        <v>184</v>
      </c>
      <c r="K595" s="652"/>
      <c r="L595" s="652"/>
      <c r="M595" s="653" t="s">
        <v>126</v>
      </c>
    </row>
    <row r="596" spans="1:13" ht="29.25" hidden="1" x14ac:dyDescent="0.25">
      <c r="A596" s="133" t="str">
        <f>'EC Data'!A19</f>
        <v>D.6 [Category name]</v>
      </c>
      <c r="B596" s="11"/>
      <c r="C596" s="11"/>
      <c r="D596" s="11"/>
      <c r="E596" s="11"/>
      <c r="F596" s="11"/>
      <c r="G596" s="11"/>
      <c r="H596" s="11"/>
      <c r="I596" s="11"/>
      <c r="J596" s="648" t="s">
        <v>184</v>
      </c>
      <c r="K596" s="655"/>
      <c r="L596" s="655"/>
      <c r="M596" s="638" t="s">
        <v>126</v>
      </c>
    </row>
    <row r="597" spans="1:13" hidden="1" x14ac:dyDescent="0.25">
      <c r="A597" s="135"/>
      <c r="B597" s="209"/>
      <c r="C597" s="231"/>
      <c r="D597" s="232"/>
      <c r="E597" s="211"/>
      <c r="F597" s="211"/>
      <c r="G597" s="140"/>
      <c r="H597" s="140"/>
      <c r="I597" s="626"/>
      <c r="J597" s="637"/>
      <c r="K597" s="638"/>
      <c r="L597" s="638"/>
      <c r="M597" s="638" t="s">
        <v>126</v>
      </c>
    </row>
    <row r="598" spans="1:13" hidden="1" x14ac:dyDescent="0.25">
      <c r="A598" s="135"/>
      <c r="B598" s="209"/>
      <c r="C598" s="231"/>
      <c r="D598" s="232"/>
      <c r="E598" s="211"/>
      <c r="F598" s="211"/>
      <c r="G598" s="304"/>
      <c r="H598" s="304"/>
      <c r="I598" s="632"/>
      <c r="J598" s="637"/>
      <c r="K598" s="638"/>
      <c r="L598" s="638"/>
      <c r="M598" s="638" t="s">
        <v>126</v>
      </c>
    </row>
    <row r="599" spans="1:13" ht="35.25" hidden="1" x14ac:dyDescent="0.25">
      <c r="A599" s="454"/>
      <c r="B599" s="1034" t="s">
        <v>260</v>
      </c>
      <c r="C599" s="1034"/>
      <c r="D599" s="1034"/>
      <c r="E599" s="1034"/>
      <c r="F599" s="278">
        <v>0</v>
      </c>
      <c r="G599" s="455"/>
      <c r="H599" s="455"/>
      <c r="I599" s="455"/>
      <c r="J599" s="648" t="s">
        <v>184</v>
      </c>
      <c r="K599" s="652"/>
      <c r="L599" s="652"/>
      <c r="M599" s="653" t="s">
        <v>126</v>
      </c>
    </row>
    <row r="600" spans="1:13" ht="35.25" x14ac:dyDescent="0.25">
      <c r="A600" s="371"/>
      <c r="B600" s="976" t="s">
        <v>300</v>
      </c>
      <c r="C600" s="976"/>
      <c r="D600" s="976"/>
      <c r="E600" s="976"/>
      <c r="F600" s="59">
        <f>WP_D06_Total+WP_D05_Total+WP_D04_Total+WP_D03_Total+WP_D02_Total+WP_D_Total</f>
        <v>0</v>
      </c>
      <c r="G600" s="262"/>
      <c r="H600" s="262"/>
      <c r="I600" s="262"/>
      <c r="J600" s="648" t="s">
        <v>184</v>
      </c>
      <c r="K600" s="652"/>
      <c r="L600" s="652"/>
      <c r="M600" s="653" t="s">
        <v>127</v>
      </c>
    </row>
    <row r="601" spans="1:13" ht="35.25" x14ac:dyDescent="0.25">
      <c r="A601" s="1004" t="s">
        <v>191</v>
      </c>
      <c r="B601" s="1005"/>
      <c r="C601" s="200"/>
      <c r="D601" s="200"/>
      <c r="E601" s="200"/>
      <c r="F601" s="200"/>
      <c r="G601" s="200"/>
      <c r="H601" s="200"/>
      <c r="I601" s="200"/>
      <c r="J601" s="648" t="s">
        <v>184</v>
      </c>
      <c r="K601" s="647"/>
      <c r="L601" s="647"/>
      <c r="M601" s="638"/>
    </row>
    <row r="602" spans="1:13" ht="29.25" x14ac:dyDescent="0.25">
      <c r="A602" s="477"/>
      <c r="B602" s="478"/>
      <c r="C602" s="475" t="s">
        <v>227</v>
      </c>
      <c r="D602" s="300"/>
      <c r="E602" s="300"/>
      <c r="F602" s="290"/>
      <c r="G602" s="290"/>
      <c r="H602" s="290"/>
      <c r="I602" s="290"/>
      <c r="J602" s="648" t="s">
        <v>184</v>
      </c>
      <c r="K602" s="638"/>
      <c r="L602" s="638"/>
      <c r="M602" s="638" t="s">
        <v>127</v>
      </c>
    </row>
    <row r="603" spans="1:13" ht="29.25" x14ac:dyDescent="0.25">
      <c r="A603" s="1035" t="s">
        <v>67</v>
      </c>
      <c r="B603" s="121" t="s">
        <v>104</v>
      </c>
      <c r="C603" s="571">
        <f>'4. Consolid table (participant)'!B25</f>
        <v>72825</v>
      </c>
      <c r="D603" s="289"/>
      <c r="E603" s="290"/>
      <c r="F603" s="290"/>
      <c r="G603" s="290"/>
      <c r="H603" s="290"/>
      <c r="I603" s="290"/>
      <c r="J603" s="648" t="s">
        <v>184</v>
      </c>
      <c r="K603" s="638"/>
      <c r="L603" s="638"/>
      <c r="M603" s="638" t="s">
        <v>127</v>
      </c>
    </row>
    <row r="604" spans="1:13" ht="29.25" x14ac:dyDescent="0.25">
      <c r="A604" s="1035"/>
      <c r="B604" s="121" t="s">
        <v>350</v>
      </c>
      <c r="C604" s="718">
        <v>7.0000000000000007E-2</v>
      </c>
      <c r="D604" s="291"/>
      <c r="E604" s="292"/>
      <c r="F604" s="292"/>
      <c r="G604" s="292"/>
      <c r="H604" s="292"/>
      <c r="I604" s="292"/>
      <c r="J604" s="648" t="s">
        <v>184</v>
      </c>
      <c r="K604" s="638"/>
      <c r="L604" s="638"/>
      <c r="M604" s="638" t="s">
        <v>127</v>
      </c>
    </row>
    <row r="605" spans="1:13" ht="29.25" x14ac:dyDescent="0.25">
      <c r="A605" s="1035"/>
      <c r="B605" s="279" t="s">
        <v>73</v>
      </c>
      <c r="C605" s="571">
        <f>C603*C604</f>
        <v>5097.7500000000009</v>
      </c>
      <c r="D605" s="293"/>
      <c r="E605" s="294"/>
      <c r="F605" s="294"/>
      <c r="G605" s="294"/>
      <c r="H605" s="294"/>
      <c r="I605" s="294"/>
      <c r="J605" s="648" t="s">
        <v>184</v>
      </c>
      <c r="K605" s="638"/>
      <c r="L605" s="638"/>
      <c r="M605" s="638" t="s">
        <v>127</v>
      </c>
    </row>
    <row r="606" spans="1:13" ht="36" thickBot="1" x14ac:dyDescent="0.3">
      <c r="A606" s="266"/>
      <c r="B606" s="255" t="s">
        <v>72</v>
      </c>
      <c r="C606" s="59">
        <f>C605</f>
        <v>5097.7500000000009</v>
      </c>
      <c r="D606" s="267"/>
      <c r="E606" s="267"/>
      <c r="F606" s="261"/>
      <c r="G606" s="267"/>
      <c r="H606" s="267"/>
      <c r="I606" s="267"/>
      <c r="J606" s="648" t="s">
        <v>184</v>
      </c>
      <c r="K606" s="647"/>
      <c r="L606" s="647"/>
      <c r="M606" s="638" t="s">
        <v>127</v>
      </c>
    </row>
    <row r="607" spans="1:13" ht="35.25" hidden="1" x14ac:dyDescent="0.25">
      <c r="A607" s="285" t="s">
        <v>134</v>
      </c>
      <c r="B607" s="216"/>
      <c r="C607" s="200"/>
      <c r="D607" s="200"/>
      <c r="E607" s="200"/>
      <c r="F607" s="200"/>
      <c r="G607" s="200"/>
      <c r="H607" s="200"/>
      <c r="I607" s="200"/>
      <c r="J607" s="639"/>
      <c r="K607" s="647"/>
      <c r="L607" s="647"/>
      <c r="M607" s="638" t="s">
        <v>126</v>
      </c>
    </row>
    <row r="608" spans="1:13" hidden="1" x14ac:dyDescent="0.25">
      <c r="A608" s="36"/>
      <c r="B608" s="35"/>
      <c r="C608" s="932" t="s">
        <v>7</v>
      </c>
      <c r="D608" s="920"/>
      <c r="E608" s="933"/>
      <c r="F608" s="286"/>
      <c r="G608" s="287"/>
      <c r="H608" s="891" t="s">
        <v>6</v>
      </c>
      <c r="I608" s="930" t="s">
        <v>2</v>
      </c>
      <c r="J608" s="637"/>
      <c r="K608" s="638"/>
      <c r="L608" s="638"/>
      <c r="M608" s="638" t="s">
        <v>126</v>
      </c>
    </row>
    <row r="609" spans="1:13" ht="29.25" hidden="1" x14ac:dyDescent="0.25">
      <c r="A609" s="142"/>
      <c r="B609" s="143"/>
      <c r="C609" s="283" t="s">
        <v>5</v>
      </c>
      <c r="D609" s="283" t="s">
        <v>4</v>
      </c>
      <c r="E609" s="283" t="s">
        <v>3</v>
      </c>
      <c r="F609" s="288"/>
      <c r="G609" s="299"/>
      <c r="H609" s="811"/>
      <c r="I609" s="931"/>
      <c r="J609" s="661" t="s">
        <v>167</v>
      </c>
      <c r="K609" s="638"/>
      <c r="L609" s="638"/>
      <c r="M609" s="638" t="s">
        <v>126</v>
      </c>
    </row>
    <row r="610" spans="1:13" hidden="1" x14ac:dyDescent="0.25">
      <c r="A610" s="141"/>
      <c r="B610" s="120"/>
      <c r="C610" s="284"/>
      <c r="D610" s="284"/>
      <c r="E610" s="284"/>
      <c r="F610" s="300"/>
      <c r="G610" s="284"/>
      <c r="H610" s="284"/>
      <c r="I610" s="624"/>
      <c r="J610" s="637"/>
      <c r="K610" s="638"/>
      <c r="L610" s="638"/>
      <c r="M610" s="638" t="s">
        <v>126</v>
      </c>
    </row>
    <row r="611" spans="1:13" ht="36" hidden="1" thickBot="1" x14ac:dyDescent="0.3">
      <c r="A611" s="599"/>
      <c r="B611" s="600"/>
      <c r="C611" s="1036" t="s">
        <v>172</v>
      </c>
      <c r="D611" s="1036"/>
      <c r="E611" s="228">
        <v>0</v>
      </c>
      <c r="F611" s="601"/>
      <c r="G611" s="600"/>
      <c r="H611" s="600"/>
      <c r="I611" s="600"/>
      <c r="J611" s="639"/>
      <c r="K611" s="647"/>
      <c r="L611" s="647"/>
      <c r="M611" s="638" t="s">
        <v>126</v>
      </c>
    </row>
    <row r="612" spans="1:13" ht="36.75" thickTop="1" thickBot="1" x14ac:dyDescent="0.3">
      <c r="A612" s="602"/>
      <c r="B612" s="603"/>
      <c r="C612" s="603"/>
      <c r="D612" s="603"/>
      <c r="E612" s="1032" t="s">
        <v>179</v>
      </c>
      <c r="F612" s="1033"/>
      <c r="G612" s="1033"/>
      <c r="H612" s="604">
        <f>C603+C605+'4. Consolid table (participant)'!D22</f>
        <v>77922.75</v>
      </c>
      <c r="I612" s="633"/>
      <c r="J612" s="648" t="s">
        <v>184</v>
      </c>
      <c r="K612" s="652"/>
      <c r="L612" s="652"/>
      <c r="M612" s="653"/>
    </row>
    <row r="613" spans="1:13" ht="15.75" thickTop="1" x14ac:dyDescent="0.25">
      <c r="A613" s="263"/>
      <c r="B613" s="264"/>
      <c r="C613" s="264"/>
      <c r="D613" s="264"/>
      <c r="E613" s="264"/>
      <c r="F613" s="264"/>
      <c r="G613" s="264"/>
      <c r="H613" s="265"/>
      <c r="I613" s="634"/>
      <c r="J613" s="637"/>
      <c r="K613" s="638"/>
      <c r="L613" s="638"/>
      <c r="M613" s="638"/>
    </row>
    <row r="614" spans="1:13" ht="15.75" thickBot="1" x14ac:dyDescent="0.3">
      <c r="A614" s="234"/>
      <c r="B614" s="235"/>
      <c r="C614" s="235"/>
      <c r="D614" s="235"/>
      <c r="E614" s="235"/>
      <c r="F614" s="235"/>
      <c r="G614" s="235"/>
      <c r="H614" s="236"/>
      <c r="I614" s="635"/>
      <c r="J614" s="637"/>
      <c r="K614" s="638"/>
      <c r="L614" s="638"/>
      <c r="M614" s="638"/>
    </row>
    <row r="615" spans="1:13" ht="36" thickBot="1" x14ac:dyDescent="0.3">
      <c r="A615" s="1029" t="s">
        <v>71</v>
      </c>
      <c r="B615" s="1030"/>
      <c r="C615" s="1030"/>
      <c r="D615" s="1030"/>
      <c r="E615" s="1030"/>
      <c r="F615" s="1030"/>
      <c r="G615" s="1030"/>
      <c r="H615" s="1030"/>
      <c r="I615" s="1030"/>
      <c r="J615" s="648" t="s">
        <v>184</v>
      </c>
      <c r="K615" s="647"/>
      <c r="L615" s="647"/>
      <c r="M615" s="647"/>
    </row>
    <row r="616" spans="1:13" ht="35.25" x14ac:dyDescent="0.25">
      <c r="A616" s="268" t="s">
        <v>359</v>
      </c>
      <c r="B616" s="270"/>
      <c r="C616" s="270"/>
      <c r="D616" s="270"/>
      <c r="E616" s="270"/>
      <c r="F616" s="270"/>
      <c r="G616" s="270"/>
      <c r="H616" s="270"/>
      <c r="I616" s="270"/>
      <c r="J616" s="648" t="s">
        <v>184</v>
      </c>
      <c r="K616" s="647"/>
      <c r="L616" s="647"/>
      <c r="M616" s="647"/>
    </row>
    <row r="617" spans="1:13" ht="29.25" x14ac:dyDescent="0.25">
      <c r="A617" s="1013"/>
      <c r="B617" s="1014"/>
      <c r="C617" s="30" t="s">
        <v>130</v>
      </c>
      <c r="D617" s="1009"/>
      <c r="E617" s="1010"/>
      <c r="F617" s="1010"/>
      <c r="G617" s="1010"/>
      <c r="H617" s="1010"/>
      <c r="I617" s="1010"/>
      <c r="J617" s="648" t="s">
        <v>184</v>
      </c>
      <c r="K617" s="638"/>
      <c r="L617" s="638"/>
      <c r="M617" s="638"/>
    </row>
    <row r="618" spans="1:13" ht="29.25" x14ac:dyDescent="0.25">
      <c r="A618" s="221"/>
      <c r="B618" s="28" t="s">
        <v>66</v>
      </c>
      <c r="C618" s="63">
        <f>H612</f>
        <v>77922.75</v>
      </c>
      <c r="D618" s="272"/>
      <c r="E618" s="363"/>
      <c r="F618" s="363"/>
      <c r="G618" s="363"/>
      <c r="H618" s="363"/>
      <c r="I618" s="363"/>
      <c r="J618" s="648" t="s">
        <v>184</v>
      </c>
      <c r="K618" s="638"/>
      <c r="L618" s="638"/>
      <c r="M618" s="638"/>
    </row>
    <row r="619" spans="1:13" ht="29.25" x14ac:dyDescent="0.25">
      <c r="A619" s="221"/>
      <c r="B619" s="704" t="s">
        <v>351</v>
      </c>
      <c r="C619" s="705">
        <v>0.85</v>
      </c>
      <c r="D619" s="1017"/>
      <c r="E619" s="1018"/>
      <c r="F619" s="365"/>
      <c r="G619" s="365"/>
      <c r="H619" s="365"/>
      <c r="I619" s="365"/>
      <c r="J619" s="648" t="s">
        <v>184</v>
      </c>
      <c r="K619" s="638"/>
      <c r="L619" s="638"/>
      <c r="M619" s="638" t="s">
        <v>127</v>
      </c>
    </row>
    <row r="620" spans="1:13" ht="29.25" hidden="1" x14ac:dyDescent="0.25">
      <c r="A620" s="221"/>
      <c r="B620" s="1026" t="str">
        <f>"Multiple funding rates (%) =
 "&amp; 'EC Data'!B77</f>
        <v>Multiple funding rates (%) =
 (a1 + a2 + a3 + a4 + a5) * 70% + b * 70% + ( c1+ c2 + c3) * 70% + (d1) * 100% + (e) * 70%</v>
      </c>
      <c r="C620" s="1027"/>
      <c r="D620" s="1027"/>
      <c r="E620" s="1028"/>
      <c r="F620" s="365"/>
      <c r="G620" s="365"/>
      <c r="H620" s="365"/>
      <c r="I620" s="365"/>
      <c r="J620" s="648" t="s">
        <v>184</v>
      </c>
      <c r="K620" s="638"/>
      <c r="L620" s="638"/>
      <c r="M620" s="638" t="s">
        <v>126</v>
      </c>
    </row>
    <row r="621" spans="1:13" ht="29.25" x14ac:dyDescent="0.25">
      <c r="A621" s="221"/>
      <c r="B621" s="695" t="s">
        <v>64</v>
      </c>
      <c r="C621" s="696">
        <f>IF(TypeFundRate = 2, 'EC Data'!E92,C618*C619)</f>
        <v>66234.337499999994</v>
      </c>
      <c r="D621" s="364"/>
      <c r="E621" s="365"/>
      <c r="F621" s="365"/>
      <c r="G621" s="365"/>
      <c r="H621" s="365"/>
      <c r="I621" s="365"/>
      <c r="J621" s="648" t="s">
        <v>184</v>
      </c>
      <c r="K621" s="638"/>
      <c r="L621" s="638"/>
      <c r="M621" s="638"/>
    </row>
    <row r="622" spans="1:13" ht="30" thickBot="1" x14ac:dyDescent="0.3">
      <c r="A622" s="295"/>
      <c r="B622" s="296" t="s">
        <v>65</v>
      </c>
      <c r="C622" s="706">
        <v>66234</v>
      </c>
      <c r="D622" s="366"/>
      <c r="E622" s="367"/>
      <c r="F622" s="367"/>
      <c r="G622" s="367"/>
      <c r="H622" s="367"/>
      <c r="I622" s="367"/>
      <c r="J622" s="648" t="s">
        <v>184</v>
      </c>
      <c r="K622" s="638"/>
      <c r="L622" s="638"/>
      <c r="M622" s="638"/>
    </row>
    <row r="623" spans="1:13" ht="30" thickBot="1" x14ac:dyDescent="0.3">
      <c r="A623" s="358"/>
      <c r="B623" s="359" t="s">
        <v>63</v>
      </c>
      <c r="C623" s="60">
        <f>C622</f>
        <v>66234</v>
      </c>
      <c r="D623" s="297"/>
      <c r="E623" s="298"/>
      <c r="F623" s="298"/>
      <c r="G623" s="298"/>
      <c r="H623" s="298"/>
      <c r="I623" s="298"/>
      <c r="J623" s="648" t="s">
        <v>184</v>
      </c>
      <c r="K623" s="638"/>
      <c r="L623" s="638"/>
      <c r="M623" s="638"/>
    </row>
    <row r="624" spans="1:13" ht="30" thickBot="1" x14ac:dyDescent="0.3">
      <c r="A624" s="260" t="s">
        <v>360</v>
      </c>
      <c r="B624" s="576"/>
      <c r="C624" s="577"/>
      <c r="D624" s="298"/>
      <c r="E624" s="298"/>
      <c r="F624" s="298"/>
      <c r="G624" s="298"/>
      <c r="H624" s="298"/>
      <c r="I624" s="298"/>
      <c r="J624" s="648" t="s">
        <v>184</v>
      </c>
      <c r="K624" s="638"/>
      <c r="L624" s="638"/>
      <c r="M624" s="638"/>
    </row>
    <row r="625" spans="1:13" ht="35.25" x14ac:dyDescent="0.25">
      <c r="A625" s="581" t="s">
        <v>228</v>
      </c>
      <c r="B625" s="582"/>
      <c r="C625" s="582"/>
      <c r="D625" s="582"/>
      <c r="E625" s="582"/>
      <c r="F625" s="582"/>
      <c r="G625" s="582"/>
      <c r="H625" s="582"/>
      <c r="I625" s="582"/>
      <c r="J625" s="648" t="s">
        <v>184</v>
      </c>
      <c r="K625" s="647"/>
      <c r="L625" s="647"/>
      <c r="M625" s="647"/>
    </row>
    <row r="626" spans="1:13" ht="29.25" x14ac:dyDescent="0.25">
      <c r="A626" s="580" t="s">
        <v>70</v>
      </c>
      <c r="B626" s="570"/>
      <c r="C626" s="570"/>
      <c r="D626" s="570"/>
      <c r="E626" s="570"/>
      <c r="F626" s="569"/>
      <c r="G626" s="569"/>
      <c r="H626" s="569"/>
      <c r="I626" s="569"/>
      <c r="J626" s="648" t="s">
        <v>184</v>
      </c>
      <c r="K626" s="638"/>
      <c r="L626" s="638"/>
      <c r="M626" s="638"/>
    </row>
    <row r="627" spans="1:13" ht="29.25" x14ac:dyDescent="0.25">
      <c r="A627" s="1013"/>
      <c r="B627" s="1014"/>
      <c r="C627" s="30" t="s">
        <v>130</v>
      </c>
      <c r="D627" s="572"/>
      <c r="E627" s="273"/>
      <c r="F627" s="273"/>
      <c r="G627" s="273"/>
      <c r="H627" s="273"/>
      <c r="I627" s="627" t="s">
        <v>352</v>
      </c>
      <c r="J627" s="648" t="s">
        <v>184</v>
      </c>
      <c r="K627" s="638"/>
      <c r="L627" s="638"/>
      <c r="M627" s="638"/>
    </row>
    <row r="628" spans="1:13" ht="29.25" x14ac:dyDescent="0.25">
      <c r="A628" s="33" t="s">
        <v>67</v>
      </c>
      <c r="B628" s="28" t="s">
        <v>69</v>
      </c>
      <c r="C628" s="81">
        <v>0</v>
      </c>
      <c r="D628" s="1023"/>
      <c r="E628" s="1024"/>
      <c r="F628" s="1024"/>
      <c r="G628" s="1024"/>
      <c r="H628" s="1025"/>
      <c r="I628" s="636"/>
      <c r="J628" s="648" t="s">
        <v>184</v>
      </c>
      <c r="K628" s="638"/>
      <c r="L628" s="638"/>
      <c r="M628" s="638"/>
    </row>
    <row r="629" spans="1:13" ht="29.25" x14ac:dyDescent="0.25">
      <c r="A629" s="32"/>
      <c r="B629" s="31" t="s">
        <v>68</v>
      </c>
      <c r="C629" s="227">
        <f>SUM(C628)</f>
        <v>0</v>
      </c>
      <c r="D629" s="1015"/>
      <c r="E629" s="1016"/>
      <c r="F629" s="1016"/>
      <c r="G629" s="1016"/>
      <c r="H629" s="1016"/>
      <c r="I629" s="1016"/>
      <c r="J629" s="648" t="s">
        <v>184</v>
      </c>
      <c r="K629" s="638"/>
      <c r="L629" s="638"/>
      <c r="M629" s="638"/>
    </row>
    <row r="630" spans="1:13" ht="29.25" x14ac:dyDescent="0.25">
      <c r="A630" s="1021" t="s">
        <v>228</v>
      </c>
      <c r="B630" s="1022"/>
      <c r="C630" s="82">
        <f>C629</f>
        <v>0</v>
      </c>
      <c r="D630" s="1019"/>
      <c r="E630" s="1020"/>
      <c r="F630" s="1020"/>
      <c r="G630" s="1020"/>
      <c r="H630" s="1020"/>
      <c r="I630" s="1020"/>
      <c r="J630" s="648" t="s">
        <v>184</v>
      </c>
      <c r="K630" s="638"/>
      <c r="L630" s="638"/>
      <c r="M630" s="638"/>
    </row>
    <row r="631" spans="1:13" ht="35.25" x14ac:dyDescent="0.25">
      <c r="A631" s="584" t="s">
        <v>229</v>
      </c>
      <c r="B631" s="269"/>
      <c r="C631" s="269"/>
      <c r="D631" s="269"/>
      <c r="E631" s="269"/>
      <c r="F631" s="269"/>
      <c r="G631" s="269"/>
      <c r="H631" s="269"/>
      <c r="I631" s="269"/>
      <c r="J631" s="648" t="s">
        <v>184</v>
      </c>
      <c r="K631" s="647"/>
      <c r="L631" s="647"/>
      <c r="M631" s="647"/>
    </row>
    <row r="632" spans="1:13" ht="29.25" x14ac:dyDescent="0.25">
      <c r="A632" s="580" t="s">
        <v>229</v>
      </c>
      <c r="B632" s="583"/>
      <c r="C632" s="570"/>
      <c r="D632" s="570"/>
      <c r="E632" s="570"/>
      <c r="F632" s="570"/>
      <c r="G632" s="570"/>
      <c r="H632" s="570"/>
      <c r="I632" s="570"/>
      <c r="J632" s="648" t="s">
        <v>184</v>
      </c>
      <c r="K632" s="638"/>
      <c r="L632" s="638"/>
      <c r="M632" s="638"/>
    </row>
    <row r="633" spans="1:13" ht="29.25" x14ac:dyDescent="0.25">
      <c r="A633" s="1013"/>
      <c r="B633" s="1014"/>
      <c r="C633" s="30" t="s">
        <v>130</v>
      </c>
      <c r="D633" s="572"/>
      <c r="E633" s="273"/>
      <c r="F633" s="273"/>
      <c r="G633" s="273"/>
      <c r="H633" s="273"/>
      <c r="I633" s="627" t="s">
        <v>353</v>
      </c>
      <c r="J633" s="648" t="s">
        <v>184</v>
      </c>
      <c r="K633" s="638"/>
      <c r="L633" s="638"/>
      <c r="M633" s="638"/>
    </row>
    <row r="634" spans="1:13" ht="29.25" x14ac:dyDescent="0.25">
      <c r="A634" s="33" t="s">
        <v>67</v>
      </c>
      <c r="B634" s="28" t="s">
        <v>230</v>
      </c>
      <c r="C634" s="81">
        <v>0</v>
      </c>
      <c r="D634" s="307"/>
      <c r="E634" s="34"/>
      <c r="F634" s="34"/>
      <c r="G634" s="34"/>
      <c r="H634" s="62"/>
      <c r="I634" s="636"/>
      <c r="J634" s="648" t="s">
        <v>184</v>
      </c>
      <c r="K634" s="638"/>
      <c r="L634" s="638"/>
      <c r="M634" s="638"/>
    </row>
    <row r="635" spans="1:13" ht="29.25" x14ac:dyDescent="0.25">
      <c r="A635" s="32"/>
      <c r="B635" s="31" t="s">
        <v>231</v>
      </c>
      <c r="C635" s="227">
        <f>SUM(C634)</f>
        <v>0</v>
      </c>
      <c r="D635" s="308"/>
      <c r="E635" s="309"/>
      <c r="F635" s="309"/>
      <c r="G635" s="309"/>
      <c r="H635" s="309"/>
      <c r="I635" s="309"/>
      <c r="J635" s="648" t="s">
        <v>184</v>
      </c>
      <c r="K635" s="638"/>
      <c r="L635" s="638"/>
      <c r="M635" s="638"/>
    </row>
    <row r="636" spans="1:13" ht="29.25" x14ac:dyDescent="0.25">
      <c r="A636" s="479"/>
      <c r="B636" s="271" t="s">
        <v>356</v>
      </c>
      <c r="C636" s="82">
        <f>SUM(C635)</f>
        <v>0</v>
      </c>
      <c r="D636" s="578"/>
      <c r="E636" s="579"/>
      <c r="F636" s="579"/>
      <c r="G636" s="579"/>
      <c r="H636" s="579"/>
      <c r="I636" s="579"/>
      <c r="J636" s="648" t="s">
        <v>184</v>
      </c>
      <c r="K636" s="638"/>
      <c r="L636" s="638"/>
      <c r="M636" s="638"/>
    </row>
    <row r="637" spans="1:13" ht="35.25" x14ac:dyDescent="0.25">
      <c r="A637" s="584" t="s">
        <v>181</v>
      </c>
      <c r="B637" s="269"/>
      <c r="C637" s="269"/>
      <c r="D637" s="269"/>
      <c r="E637" s="269"/>
      <c r="F637" s="269"/>
      <c r="G637" s="269"/>
      <c r="H637" s="269"/>
      <c r="I637" s="269"/>
      <c r="J637" s="648" t="s">
        <v>184</v>
      </c>
      <c r="K637" s="647"/>
      <c r="L637" s="647"/>
      <c r="M637" s="647"/>
    </row>
    <row r="638" spans="1:13" ht="29.25" x14ac:dyDescent="0.25">
      <c r="A638" s="580" t="s">
        <v>181</v>
      </c>
      <c r="B638" s="583"/>
      <c r="C638" s="570"/>
      <c r="D638" s="570"/>
      <c r="E638" s="570"/>
      <c r="F638" s="570"/>
      <c r="G638" s="570"/>
      <c r="H638" s="570"/>
      <c r="I638" s="570"/>
      <c r="J638" s="648" t="s">
        <v>184</v>
      </c>
      <c r="K638" s="638"/>
      <c r="L638" s="638"/>
      <c r="M638" s="638"/>
    </row>
    <row r="639" spans="1:13" ht="29.25" x14ac:dyDescent="0.25">
      <c r="A639" s="1013"/>
      <c r="B639" s="1014"/>
      <c r="C639" s="30" t="s">
        <v>130</v>
      </c>
      <c r="D639" s="572"/>
      <c r="E639" s="273"/>
      <c r="F639" s="273"/>
      <c r="G639" s="273"/>
      <c r="H639" s="273"/>
      <c r="I639" s="627" t="s">
        <v>354</v>
      </c>
      <c r="J639" s="648" t="s">
        <v>184</v>
      </c>
      <c r="K639" s="638"/>
      <c r="L639" s="638"/>
      <c r="M639" s="638"/>
    </row>
    <row r="640" spans="1:13" ht="29.25" x14ac:dyDescent="0.25">
      <c r="A640" s="33" t="s">
        <v>67</v>
      </c>
      <c r="B640" s="28" t="s">
        <v>182</v>
      </c>
      <c r="C640" s="81">
        <v>0</v>
      </c>
      <c r="D640" s="307"/>
      <c r="E640" s="34"/>
      <c r="F640" s="34"/>
      <c r="G640" s="34"/>
      <c r="H640" s="62"/>
      <c r="I640" s="636"/>
      <c r="J640" s="648" t="s">
        <v>184</v>
      </c>
      <c r="K640" s="638"/>
      <c r="L640" s="638"/>
      <c r="M640" s="638"/>
    </row>
    <row r="641" spans="1:13" ht="29.25" x14ac:dyDescent="0.25">
      <c r="A641" s="32"/>
      <c r="B641" s="31" t="s">
        <v>309</v>
      </c>
      <c r="C641" s="227">
        <f>SUM(C640)</f>
        <v>0</v>
      </c>
      <c r="D641" s="308"/>
      <c r="E641" s="309"/>
      <c r="F641" s="309"/>
      <c r="G641" s="309"/>
      <c r="H641" s="309"/>
      <c r="I641" s="309"/>
      <c r="J641" s="648" t="s">
        <v>184</v>
      </c>
      <c r="K641" s="638"/>
      <c r="L641" s="638"/>
      <c r="M641" s="638"/>
    </row>
    <row r="642" spans="1:13" ht="30" thickBot="1" x14ac:dyDescent="0.3">
      <c r="A642" s="479"/>
      <c r="B642" s="271" t="s">
        <v>357</v>
      </c>
      <c r="C642" s="82">
        <f>SUM(C641)</f>
        <v>0</v>
      </c>
      <c r="D642" s="578"/>
      <c r="E642" s="579"/>
      <c r="F642" s="579"/>
      <c r="G642" s="579"/>
      <c r="H642" s="579"/>
      <c r="I642" s="579"/>
      <c r="J642" s="648" t="s">
        <v>184</v>
      </c>
      <c r="K642" s="638"/>
      <c r="L642" s="638"/>
      <c r="M642" s="638"/>
    </row>
    <row r="643" spans="1:13" ht="30" thickBot="1" x14ac:dyDescent="0.3">
      <c r="A643" s="358"/>
      <c r="B643" s="575" t="s">
        <v>361</v>
      </c>
      <c r="C643" s="60">
        <f>C642+C636+C630</f>
        <v>0</v>
      </c>
      <c r="D643" s="573"/>
      <c r="E643" s="574"/>
      <c r="F643" s="574"/>
      <c r="G643" s="574"/>
      <c r="H643" s="574"/>
      <c r="I643" s="574"/>
      <c r="J643" s="648" t="s">
        <v>184</v>
      </c>
      <c r="K643" s="638"/>
      <c r="L643" s="638"/>
      <c r="M643" s="638"/>
    </row>
    <row r="644" spans="1:13" ht="30" thickBot="1" x14ac:dyDescent="0.3">
      <c r="A644" s="260" t="s">
        <v>355</v>
      </c>
      <c r="B644" s="586"/>
      <c r="C644" s="587"/>
      <c r="D644" s="588"/>
      <c r="E644" s="589"/>
      <c r="F644" s="589"/>
      <c r="G644" s="589"/>
      <c r="H644" s="589"/>
      <c r="I644" s="589"/>
      <c r="J644" s="648" t="s">
        <v>184</v>
      </c>
      <c r="K644" s="638"/>
      <c r="L644" s="638"/>
      <c r="M644" s="638"/>
    </row>
    <row r="645" spans="1:13" ht="29.25" x14ac:dyDescent="0.25">
      <c r="A645" s="1011"/>
      <c r="B645" s="1012"/>
      <c r="C645" s="585" t="s">
        <v>131</v>
      </c>
      <c r="D645" s="1007"/>
      <c r="E645" s="1008"/>
      <c r="F645" s="1008"/>
      <c r="G645" s="1008"/>
      <c r="H645" s="1008"/>
      <c r="I645" s="1008"/>
      <c r="J645" s="648" t="s">
        <v>184</v>
      </c>
      <c r="K645" s="638"/>
      <c r="L645" s="638"/>
      <c r="M645" s="638"/>
    </row>
    <row r="646" spans="1:13" ht="30" thickBot="1" x14ac:dyDescent="0.3">
      <c r="A646" s="29"/>
      <c r="B646" s="28" t="s">
        <v>358</v>
      </c>
      <c r="C646" s="61">
        <f>H612-C623-C643</f>
        <v>11688.75</v>
      </c>
      <c r="D646" s="272"/>
      <c r="E646" s="363"/>
      <c r="F646" s="363"/>
      <c r="G646" s="363"/>
      <c r="H646" s="363"/>
      <c r="I646" s="363"/>
      <c r="J646" s="648" t="s">
        <v>184</v>
      </c>
      <c r="K646" s="638"/>
      <c r="L646" s="638"/>
      <c r="M646" s="638"/>
    </row>
    <row r="647" spans="1:13" ht="30" thickBot="1" x14ac:dyDescent="0.3">
      <c r="A647" s="590"/>
      <c r="B647" s="591" t="s">
        <v>355</v>
      </c>
      <c r="C647" s="592">
        <f>SUM(C646)</f>
        <v>11688.75</v>
      </c>
      <c r="D647" s="593"/>
      <c r="E647" s="594"/>
      <c r="F647" s="594"/>
      <c r="G647" s="594"/>
      <c r="H647" s="594"/>
      <c r="I647" s="594"/>
      <c r="J647" s="648" t="s">
        <v>184</v>
      </c>
      <c r="K647" s="638"/>
      <c r="L647" s="638"/>
      <c r="M647" s="638"/>
    </row>
    <row r="648" spans="1:13" ht="36.75" thickTop="1" thickBot="1" x14ac:dyDescent="0.3">
      <c r="A648" s="595"/>
      <c r="B648" s="596" t="s">
        <v>180</v>
      </c>
      <c r="C648" s="597">
        <f>C623+C643+C647</f>
        <v>77922.75</v>
      </c>
      <c r="D648" s="598"/>
      <c r="E648" s="598"/>
      <c r="F648" s="598"/>
      <c r="G648" s="598"/>
      <c r="H648" s="598"/>
      <c r="I648" s="598"/>
      <c r="J648" s="648" t="s">
        <v>184</v>
      </c>
      <c r="K648" s="647"/>
      <c r="L648" s="647"/>
      <c r="M648" s="638"/>
    </row>
    <row r="649" spans="1:13" ht="13.5" thickTop="1" x14ac:dyDescent="0.25">
      <c r="A649" s="27"/>
      <c r="B649" s="27"/>
      <c r="C649" s="27"/>
      <c r="D649" s="27"/>
      <c r="E649" s="27"/>
      <c r="F649" s="27"/>
      <c r="G649" s="27"/>
      <c r="H649" s="27"/>
      <c r="I649" s="27"/>
    </row>
  </sheetData>
  <sheetProtection algorithmName="SHA-512" hashValue="TSmzO8V9QREzxlF+7Vy1AVdRdkKMuTHBcbIAXbFbDMvHifnDRq5daCNr9GInqfUkEdFG3h2A6XyGQdF60Lb/MA==" saltValue="sHeR9DRH7cmwoaftya62vw==" spinCount="100000" sheet="1" objects="1" scenarios="1"/>
  <mergeCells count="457">
    <mergeCell ref="A556:B557"/>
    <mergeCell ref="C556:C557"/>
    <mergeCell ref="D556:G557"/>
    <mergeCell ref="H556:H557"/>
    <mergeCell ref="I556:I557"/>
    <mergeCell ref="A568:B568"/>
    <mergeCell ref="D568:I568"/>
    <mergeCell ref="H474:H476"/>
    <mergeCell ref="I474:I476"/>
    <mergeCell ref="D475:E475"/>
    <mergeCell ref="D476:E476"/>
    <mergeCell ref="D477:E477"/>
    <mergeCell ref="D478:E478"/>
    <mergeCell ref="D479:F479"/>
    <mergeCell ref="B480:F480"/>
    <mergeCell ref="B481:F481"/>
    <mergeCell ref="I542:I543"/>
    <mergeCell ref="A554:B554"/>
    <mergeCell ref="D554:I554"/>
    <mergeCell ref="A528:B529"/>
    <mergeCell ref="C528:C529"/>
    <mergeCell ref="D528:G529"/>
    <mergeCell ref="H528:H529"/>
    <mergeCell ref="I528:I529"/>
    <mergeCell ref="B162:D162"/>
    <mergeCell ref="B165:I165"/>
    <mergeCell ref="B168:E168"/>
    <mergeCell ref="G168:I168"/>
    <mergeCell ref="B169:F169"/>
    <mergeCell ref="B172:I172"/>
    <mergeCell ref="B175:E175"/>
    <mergeCell ref="G175:I175"/>
    <mergeCell ref="B176:I176"/>
    <mergeCell ref="B178:E178"/>
    <mergeCell ref="G178:I178"/>
    <mergeCell ref="B179:I179"/>
    <mergeCell ref="B181:E181"/>
    <mergeCell ref="G181:I181"/>
    <mergeCell ref="B182:I182"/>
    <mergeCell ref="B184:E184"/>
    <mergeCell ref="G184:I184"/>
    <mergeCell ref="B185:I185"/>
    <mergeCell ref="H542:H543"/>
    <mergeCell ref="C463:I463"/>
    <mergeCell ref="B464:B468"/>
    <mergeCell ref="C464:G464"/>
    <mergeCell ref="H464:H468"/>
    <mergeCell ref="I464:I468"/>
    <mergeCell ref="C465:C467"/>
    <mergeCell ref="D465:D467"/>
    <mergeCell ref="E465:E467"/>
    <mergeCell ref="F465:F467"/>
    <mergeCell ref="G465:G467"/>
    <mergeCell ref="D471:F471"/>
    <mergeCell ref="B472:F472"/>
    <mergeCell ref="A540:B540"/>
    <mergeCell ref="D540:I540"/>
    <mergeCell ref="A526:B526"/>
    <mergeCell ref="D526:I526"/>
    <mergeCell ref="I514:I515"/>
    <mergeCell ref="B188:E188"/>
    <mergeCell ref="D457:E457"/>
    <mergeCell ref="D458:E458"/>
    <mergeCell ref="D459:F459"/>
    <mergeCell ref="B460:F460"/>
    <mergeCell ref="B461:F461"/>
    <mergeCell ref="A542:B543"/>
    <mergeCell ref="C542:C543"/>
    <mergeCell ref="D542:G543"/>
    <mergeCell ref="C473:I473"/>
    <mergeCell ref="B474:B476"/>
    <mergeCell ref="C474:G474"/>
    <mergeCell ref="D451:F451"/>
    <mergeCell ref="B452:F452"/>
    <mergeCell ref="C453:I453"/>
    <mergeCell ref="B454:B456"/>
    <mergeCell ref="C454:G454"/>
    <mergeCell ref="H454:H456"/>
    <mergeCell ref="I454:I456"/>
    <mergeCell ref="D455:E455"/>
    <mergeCell ref="D456:E456"/>
    <mergeCell ref="H444:H448"/>
    <mergeCell ref="I444:I448"/>
    <mergeCell ref="C445:C447"/>
    <mergeCell ref="D445:D447"/>
    <mergeCell ref="E445:E447"/>
    <mergeCell ref="F445:F447"/>
    <mergeCell ref="G445:G447"/>
    <mergeCell ref="G336:I336"/>
    <mergeCell ref="G337:G338"/>
    <mergeCell ref="G340:I340"/>
    <mergeCell ref="G341:G342"/>
    <mergeCell ref="G344:I344"/>
    <mergeCell ref="G345:G346"/>
    <mergeCell ref="G348:I348"/>
    <mergeCell ref="G349:I349"/>
    <mergeCell ref="G350:I350"/>
    <mergeCell ref="D437:E437"/>
    <mergeCell ref="D438:E438"/>
    <mergeCell ref="D439:F439"/>
    <mergeCell ref="B440:F440"/>
    <mergeCell ref="B420:F420"/>
    <mergeCell ref="B421:F421"/>
    <mergeCell ref="D411:F411"/>
    <mergeCell ref="B412:F412"/>
    <mergeCell ref="C413:I413"/>
    <mergeCell ref="B414:B416"/>
    <mergeCell ref="C414:G414"/>
    <mergeCell ref="B134:D134"/>
    <mergeCell ref="B137:I137"/>
    <mergeCell ref="B140:E140"/>
    <mergeCell ref="G140:I140"/>
    <mergeCell ref="B141:F141"/>
    <mergeCell ref="B144:I144"/>
    <mergeCell ref="B147:E147"/>
    <mergeCell ref="G147:I147"/>
    <mergeCell ref="B148:I148"/>
    <mergeCell ref="B150:E150"/>
    <mergeCell ref="G150:I150"/>
    <mergeCell ref="B151:I151"/>
    <mergeCell ref="B153:E153"/>
    <mergeCell ref="G153:I153"/>
    <mergeCell ref="B154:I154"/>
    <mergeCell ref="B156:E156"/>
    <mergeCell ref="G156:I156"/>
    <mergeCell ref="H434:H436"/>
    <mergeCell ref="I434:I436"/>
    <mergeCell ref="D435:E435"/>
    <mergeCell ref="D436:E436"/>
    <mergeCell ref="G323:G324"/>
    <mergeCell ref="G326:I326"/>
    <mergeCell ref="G327:I327"/>
    <mergeCell ref="G328:I328"/>
    <mergeCell ref="C403:I403"/>
    <mergeCell ref="B404:B408"/>
    <mergeCell ref="C404:G404"/>
    <mergeCell ref="H404:H408"/>
    <mergeCell ref="I404:I408"/>
    <mergeCell ref="D417:E417"/>
    <mergeCell ref="D418:E418"/>
    <mergeCell ref="D419:F419"/>
    <mergeCell ref="B106:D106"/>
    <mergeCell ref="B109:I109"/>
    <mergeCell ref="B112:E112"/>
    <mergeCell ref="G112:I112"/>
    <mergeCell ref="B113:F113"/>
    <mergeCell ref="B116:I116"/>
    <mergeCell ref="B119:E119"/>
    <mergeCell ref="G119:I119"/>
    <mergeCell ref="B120:I120"/>
    <mergeCell ref="B122:E122"/>
    <mergeCell ref="G122:I122"/>
    <mergeCell ref="B123:I123"/>
    <mergeCell ref="B125:E125"/>
    <mergeCell ref="G125:I125"/>
    <mergeCell ref="B126:I126"/>
    <mergeCell ref="B128:E128"/>
    <mergeCell ref="G128:I128"/>
    <mergeCell ref="G322:I322"/>
    <mergeCell ref="G284:I284"/>
    <mergeCell ref="A222:B223"/>
    <mergeCell ref="G227:G228"/>
    <mergeCell ref="G230:I230"/>
    <mergeCell ref="G231:G232"/>
    <mergeCell ref="G234:I234"/>
    <mergeCell ref="G235:G236"/>
    <mergeCell ref="G238:I238"/>
    <mergeCell ref="G252:I252"/>
    <mergeCell ref="G253:G254"/>
    <mergeCell ref="G256:I256"/>
    <mergeCell ref="G257:G258"/>
    <mergeCell ref="G260:I260"/>
    <mergeCell ref="G261:I261"/>
    <mergeCell ref="G262:I262"/>
    <mergeCell ref="H414:H416"/>
    <mergeCell ref="I414:I416"/>
    <mergeCell ref="D415:E415"/>
    <mergeCell ref="D416:E416"/>
    <mergeCell ref="A514:B515"/>
    <mergeCell ref="C514:C515"/>
    <mergeCell ref="D514:G515"/>
    <mergeCell ref="H514:H515"/>
    <mergeCell ref="C423:I423"/>
    <mergeCell ref="B424:B428"/>
    <mergeCell ref="C424:G424"/>
    <mergeCell ref="H424:H428"/>
    <mergeCell ref="I424:I428"/>
    <mergeCell ref="C425:C427"/>
    <mergeCell ref="D425:D427"/>
    <mergeCell ref="E425:E427"/>
    <mergeCell ref="F425:F427"/>
    <mergeCell ref="G425:G427"/>
    <mergeCell ref="D431:F431"/>
    <mergeCell ref="B432:F432"/>
    <mergeCell ref="C433:I433"/>
    <mergeCell ref="B434:B436"/>
    <mergeCell ref="C434:G434"/>
    <mergeCell ref="B441:F441"/>
    <mergeCell ref="C443:I443"/>
    <mergeCell ref="B444:B448"/>
    <mergeCell ref="C444:G444"/>
    <mergeCell ref="C405:C407"/>
    <mergeCell ref="D405:D407"/>
    <mergeCell ref="E405:E407"/>
    <mergeCell ref="F405:F407"/>
    <mergeCell ref="G405:G407"/>
    <mergeCell ref="G292:I292"/>
    <mergeCell ref="G293:G294"/>
    <mergeCell ref="G296:I296"/>
    <mergeCell ref="G297:G298"/>
    <mergeCell ref="G300:I300"/>
    <mergeCell ref="G301:G302"/>
    <mergeCell ref="G304:I304"/>
    <mergeCell ref="G305:I305"/>
    <mergeCell ref="G306:I306"/>
    <mergeCell ref="G314:I314"/>
    <mergeCell ref="G315:G316"/>
    <mergeCell ref="G318:I318"/>
    <mergeCell ref="G319:G320"/>
    <mergeCell ref="B360:E360"/>
    <mergeCell ref="H374:H376"/>
    <mergeCell ref="I374:I376"/>
    <mergeCell ref="C363:I363"/>
    <mergeCell ref="D205:I205"/>
    <mergeCell ref="G270:I270"/>
    <mergeCell ref="G271:G272"/>
    <mergeCell ref="G274:I274"/>
    <mergeCell ref="G275:G276"/>
    <mergeCell ref="G278:I278"/>
    <mergeCell ref="G279:G280"/>
    <mergeCell ref="G282:I282"/>
    <mergeCell ref="G283:I283"/>
    <mergeCell ref="D207:G207"/>
    <mergeCell ref="D209:I209"/>
    <mergeCell ref="D211:G211"/>
    <mergeCell ref="D213:I213"/>
    <mergeCell ref="D215:G215"/>
    <mergeCell ref="D217:I217"/>
    <mergeCell ref="D222:F222"/>
    <mergeCell ref="H222:H223"/>
    <mergeCell ref="D357:E357"/>
    <mergeCell ref="D358:E358"/>
    <mergeCell ref="D359:E359"/>
    <mergeCell ref="G356:I356"/>
    <mergeCell ref="G248:I248"/>
    <mergeCell ref="G249:G250"/>
    <mergeCell ref="B98:I98"/>
    <mergeCell ref="B100:E100"/>
    <mergeCell ref="G100:I100"/>
    <mergeCell ref="B101:I101"/>
    <mergeCell ref="B103:E103"/>
    <mergeCell ref="G103:I103"/>
    <mergeCell ref="B104:E104"/>
    <mergeCell ref="G104:I104"/>
    <mergeCell ref="D203:G203"/>
    <mergeCell ref="G132:I132"/>
    <mergeCell ref="B157:I157"/>
    <mergeCell ref="B159:E159"/>
    <mergeCell ref="G159:I159"/>
    <mergeCell ref="B160:E160"/>
    <mergeCell ref="G160:I160"/>
    <mergeCell ref="G188:I188"/>
    <mergeCell ref="D195:G195"/>
    <mergeCell ref="D197:I197"/>
    <mergeCell ref="B129:I129"/>
    <mergeCell ref="B131:E131"/>
    <mergeCell ref="G131:I131"/>
    <mergeCell ref="B132:E132"/>
    <mergeCell ref="B187:E187"/>
    <mergeCell ref="G187:I187"/>
    <mergeCell ref="B88:I88"/>
    <mergeCell ref="B91:E91"/>
    <mergeCell ref="G91:I91"/>
    <mergeCell ref="B92:I92"/>
    <mergeCell ref="B94:E94"/>
    <mergeCell ref="G94:I94"/>
    <mergeCell ref="B95:I95"/>
    <mergeCell ref="B97:E97"/>
    <mergeCell ref="G97:I97"/>
    <mergeCell ref="B587:E587"/>
    <mergeCell ref="B583:E583"/>
    <mergeCell ref="C573:D573"/>
    <mergeCell ref="B579:E579"/>
    <mergeCell ref="C574:E574"/>
    <mergeCell ref="H482:I482"/>
    <mergeCell ref="D570:I570"/>
    <mergeCell ref="A483:F483"/>
    <mergeCell ref="A569:I569"/>
    <mergeCell ref="H483:I483"/>
    <mergeCell ref="A486:B487"/>
    <mergeCell ref="C486:C487"/>
    <mergeCell ref="D486:G487"/>
    <mergeCell ref="H486:H487"/>
    <mergeCell ref="I486:I487"/>
    <mergeCell ref="A498:B498"/>
    <mergeCell ref="D498:I498"/>
    <mergeCell ref="A500:B501"/>
    <mergeCell ref="C500:C501"/>
    <mergeCell ref="D500:G501"/>
    <mergeCell ref="H500:H501"/>
    <mergeCell ref="I500:I501"/>
    <mergeCell ref="A512:B512"/>
    <mergeCell ref="D512:I512"/>
    <mergeCell ref="A615:I615"/>
    <mergeCell ref="B591:E591"/>
    <mergeCell ref="H608:H609"/>
    <mergeCell ref="E612:G612"/>
    <mergeCell ref="I608:I609"/>
    <mergeCell ref="B595:E595"/>
    <mergeCell ref="B599:E599"/>
    <mergeCell ref="B600:E600"/>
    <mergeCell ref="A603:A605"/>
    <mergeCell ref="C608:E608"/>
    <mergeCell ref="C611:D611"/>
    <mergeCell ref="A601:B601"/>
    <mergeCell ref="D645:I645"/>
    <mergeCell ref="D617:I617"/>
    <mergeCell ref="A645:B645"/>
    <mergeCell ref="A617:B617"/>
    <mergeCell ref="D629:I629"/>
    <mergeCell ref="D619:E619"/>
    <mergeCell ref="D630:I630"/>
    <mergeCell ref="A630:B630"/>
    <mergeCell ref="D628:H628"/>
    <mergeCell ref="A627:B627"/>
    <mergeCell ref="A633:B633"/>
    <mergeCell ref="A639:B639"/>
    <mergeCell ref="B620:E620"/>
    <mergeCell ref="G18:G20"/>
    <mergeCell ref="A17:B17"/>
    <mergeCell ref="I18:I20"/>
    <mergeCell ref="H192:H193"/>
    <mergeCell ref="A18:B20"/>
    <mergeCell ref="C19:C20"/>
    <mergeCell ref="A191:B191"/>
    <mergeCell ref="I192:I193"/>
    <mergeCell ref="D192:G193"/>
    <mergeCell ref="G28:I28"/>
    <mergeCell ref="B29:F29"/>
    <mergeCell ref="B32:I32"/>
    <mergeCell ref="B35:E35"/>
    <mergeCell ref="G35:I35"/>
    <mergeCell ref="B36:I36"/>
    <mergeCell ref="G47:I47"/>
    <mergeCell ref="B38:E38"/>
    <mergeCell ref="G38:I38"/>
    <mergeCell ref="B39:I39"/>
    <mergeCell ref="B41:E41"/>
    <mergeCell ref="G41:I41"/>
    <mergeCell ref="B48:E48"/>
    <mergeCell ref="G48:I48"/>
    <mergeCell ref="B67:I67"/>
    <mergeCell ref="G239:I239"/>
    <mergeCell ref="G240:I240"/>
    <mergeCell ref="G226:I226"/>
    <mergeCell ref="A15:I15"/>
    <mergeCell ref="C17:I17"/>
    <mergeCell ref="A190:E190"/>
    <mergeCell ref="A1:I1"/>
    <mergeCell ref="A3:I3"/>
    <mergeCell ref="E5:F5"/>
    <mergeCell ref="G5:H5"/>
    <mergeCell ref="A13:I13"/>
    <mergeCell ref="H7:I7"/>
    <mergeCell ref="E7:G7"/>
    <mergeCell ref="A12:I12"/>
    <mergeCell ref="A10:I10"/>
    <mergeCell ref="A11:I11"/>
    <mergeCell ref="B22:D22"/>
    <mergeCell ref="B25:I25"/>
    <mergeCell ref="B28:E28"/>
    <mergeCell ref="H18:H20"/>
    <mergeCell ref="A16:I16"/>
    <mergeCell ref="C18:F18"/>
    <mergeCell ref="B42:I42"/>
    <mergeCell ref="B44:E44"/>
    <mergeCell ref="G44:I44"/>
    <mergeCell ref="B45:I45"/>
    <mergeCell ref="B47:E47"/>
    <mergeCell ref="B66:E66"/>
    <mergeCell ref="G66:I66"/>
    <mergeCell ref="G222:G223"/>
    <mergeCell ref="I222:I223"/>
    <mergeCell ref="B219:E219"/>
    <mergeCell ref="C192:C193"/>
    <mergeCell ref="A192:B193"/>
    <mergeCell ref="B73:I73"/>
    <mergeCell ref="B75:E75"/>
    <mergeCell ref="G75:I75"/>
    <mergeCell ref="B76:E76"/>
    <mergeCell ref="G76:I76"/>
    <mergeCell ref="B69:E69"/>
    <mergeCell ref="G69:I69"/>
    <mergeCell ref="B70:I70"/>
    <mergeCell ref="B72:E72"/>
    <mergeCell ref="G72:I72"/>
    <mergeCell ref="D199:G199"/>
    <mergeCell ref="D201:I201"/>
    <mergeCell ref="B78:D78"/>
    <mergeCell ref="B81:I81"/>
    <mergeCell ref="B84:E84"/>
    <mergeCell ref="G84:I84"/>
    <mergeCell ref="B85:F85"/>
    <mergeCell ref="B50:D50"/>
    <mergeCell ref="B53:I53"/>
    <mergeCell ref="B56:E56"/>
    <mergeCell ref="G56:I56"/>
    <mergeCell ref="B57:F57"/>
    <mergeCell ref="B60:I60"/>
    <mergeCell ref="B63:E63"/>
    <mergeCell ref="G63:I63"/>
    <mergeCell ref="B64:I64"/>
    <mergeCell ref="B364:B368"/>
    <mergeCell ref="C364:G364"/>
    <mergeCell ref="H364:H368"/>
    <mergeCell ref="I364:I368"/>
    <mergeCell ref="C365:C367"/>
    <mergeCell ref="D365:D367"/>
    <mergeCell ref="E365:E367"/>
    <mergeCell ref="F365:F367"/>
    <mergeCell ref="G365:G367"/>
    <mergeCell ref="C383:I383"/>
    <mergeCell ref="B384:B388"/>
    <mergeCell ref="C384:G384"/>
    <mergeCell ref="H384:H388"/>
    <mergeCell ref="I384:I388"/>
    <mergeCell ref="C385:C387"/>
    <mergeCell ref="D385:D387"/>
    <mergeCell ref="E385:E387"/>
    <mergeCell ref="F385:F387"/>
    <mergeCell ref="G385:G387"/>
    <mergeCell ref="D377:E377"/>
    <mergeCell ref="D378:E378"/>
    <mergeCell ref="D379:F379"/>
    <mergeCell ref="B380:F380"/>
    <mergeCell ref="B381:F381"/>
    <mergeCell ref="D371:F371"/>
    <mergeCell ref="B372:F372"/>
    <mergeCell ref="C373:I373"/>
    <mergeCell ref="B374:B376"/>
    <mergeCell ref="C374:G374"/>
    <mergeCell ref="D375:E375"/>
    <mergeCell ref="D376:E376"/>
    <mergeCell ref="B400:F400"/>
    <mergeCell ref="B401:F401"/>
    <mergeCell ref="D391:F391"/>
    <mergeCell ref="B392:F392"/>
    <mergeCell ref="C393:I393"/>
    <mergeCell ref="B394:B396"/>
    <mergeCell ref="C394:G394"/>
    <mergeCell ref="H394:H396"/>
    <mergeCell ref="I394:I396"/>
    <mergeCell ref="D395:E395"/>
    <mergeCell ref="D396:E396"/>
    <mergeCell ref="D397:E397"/>
    <mergeCell ref="D398:E398"/>
    <mergeCell ref="D399:F399"/>
  </mergeCells>
  <dataValidations count="2">
    <dataValidation type="custom" allowBlank="1" showInputMessage="1" showErrorMessage="1" errorTitle="EU Contribution" error="ATTENTION! Requested EU contribution can NOT be higher than total costs * reimbursement rate." sqref="C622" xr:uid="{00000000-0002-0000-0500-000000000000}">
      <formula1>C622&lt;=C621</formula1>
    </dataValidation>
    <dataValidation type="list" allowBlank="1" showInputMessage="1" showErrorMessage="1" sqref="B23:B24 B30:B31 B51:B52 B58:B59 B79:B80 B86:B87 B107:B108 B114:B115 B135:B136 B142:B143 B163:B164 B170:B171" xr:uid="{00000000-0002-0000-0500-000001000000}">
      <formula1>Source_Staff_Cat</formula1>
    </dataValidation>
  </dataValidations>
  <printOptions gridLines="1"/>
  <pageMargins left="0.39370078740157483" right="0.31496062992125984" top="0.35433070866141736" bottom="0.35433070866141736" header="0.31496062992125984" footer="0"/>
  <pageSetup paperSize="8" scale="86"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AddNewLine">
              <controlPr defaultSize="0" print="0" autoFill="0" autoPict="0" macro="[0]!Tools.insert_row" altText="Add New Line">
                <anchor moveWithCells="1" sizeWithCells="1">
                  <from>
                    <xdr:col>1</xdr:col>
                    <xdr:colOff>352425</xdr:colOff>
                    <xdr:row>0</xdr:row>
                    <xdr:rowOff>47625</xdr:rowOff>
                  </from>
                  <to>
                    <xdr:col>1</xdr:col>
                    <xdr:colOff>1724025</xdr:colOff>
                    <xdr:row>1</xdr:row>
                    <xdr:rowOff>0</xdr:rowOff>
                  </to>
                </anchor>
              </controlPr>
            </control>
          </mc:Choice>
        </mc:AlternateContent>
        <mc:AlternateContent xmlns:mc="http://schemas.openxmlformats.org/markup-compatibility/2006">
          <mc:Choice Requires="x14">
            <control shapeId="2055" r:id="rId5" name="Button 7">
              <controlPr defaultSize="0" print="0" autoFill="0" autoPict="0" macro="[0]!delete_row">
                <anchor moveWithCells="1" sizeWithCells="1">
                  <from>
                    <xdr:col>7</xdr:col>
                    <xdr:colOff>790575</xdr:colOff>
                    <xdr:row>0</xdr:row>
                    <xdr:rowOff>47625</xdr:rowOff>
                  </from>
                  <to>
                    <xdr:col>8</xdr:col>
                    <xdr:colOff>914400</xdr:colOff>
                    <xdr:row>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2000000}">
          <x14:formula1>
            <xm:f>'EC Data'!$B$54:$B$58</xm:f>
          </x14:formula1>
          <xm:sqref>C46 C74 C102 C130 C158 C186</xm:sqref>
        </x14:dataValidation>
        <x14:dataValidation type="list" allowBlank="1" showInputMessage="1" showErrorMessage="1" xr:uid="{00000000-0002-0000-0500-000003000000}">
          <x14:formula1>
            <xm:f>'EC Data'!$B$48:$B$52</xm:f>
          </x14:formula1>
          <xm:sqref>C43 C71 C99 C127 C155 C183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Cons">
    <pageSetUpPr fitToPage="1"/>
  </sheetPr>
  <dimension ref="A1:AB92"/>
  <sheetViews>
    <sheetView topLeftCell="A11" zoomScale="110" zoomScaleNormal="110" workbookViewId="0">
      <selection activeCell="A2" sqref="A2:D2"/>
    </sheetView>
  </sheetViews>
  <sheetFormatPr defaultColWidth="9.140625" defaultRowHeight="12.75" x14ac:dyDescent="0.25"/>
  <cols>
    <col min="1" max="1" width="42.28515625" style="4" customWidth="1"/>
    <col min="2" max="2" width="28.140625" style="4" customWidth="1"/>
    <col min="3" max="3" width="18.7109375" style="4" customWidth="1"/>
    <col min="4" max="4" width="18.7109375" style="4" hidden="1" customWidth="1"/>
    <col min="5" max="6" width="18.7109375" style="192" hidden="1" customWidth="1"/>
    <col min="7" max="7" width="18.7109375" style="192" customWidth="1"/>
    <col min="8" max="8" width="18.7109375" style="4" customWidth="1"/>
    <col min="9" max="11" width="18.7109375" style="192" customWidth="1"/>
    <col min="12" max="12" width="18.7109375" style="126" customWidth="1"/>
    <col min="13" max="13" width="20.85546875" style="126" customWidth="1"/>
    <col min="14" max="14" width="23.28515625" style="192" customWidth="1"/>
    <col min="15" max="19" width="18.7109375" style="192" hidden="1" customWidth="1"/>
    <col min="20" max="20" width="34.7109375" style="4" customWidth="1"/>
    <col min="21" max="21" width="23.7109375" style="4" customWidth="1"/>
    <col min="22" max="22" width="13" style="4" hidden="1" customWidth="1"/>
    <col min="23" max="23" width="16" style="3" hidden="1" customWidth="1"/>
    <col min="24" max="24" width="13.7109375" style="3" hidden="1" customWidth="1"/>
    <col min="25" max="25" width="11.85546875" style="3" hidden="1" customWidth="1"/>
    <col min="26" max="26" width="11.7109375" style="3" customWidth="1"/>
    <col min="27" max="27" width="11.28515625" style="1" customWidth="1"/>
    <col min="28" max="28" width="13.140625" style="3" customWidth="1"/>
    <col min="29" max="29" width="11.140625" style="1" customWidth="1"/>
    <col min="30" max="30" width="20.42578125" style="1" customWidth="1"/>
    <col min="31" max="31" width="9" style="1" customWidth="1"/>
    <col min="32" max="16384" width="9.140625" style="1"/>
  </cols>
  <sheetData>
    <row r="1" spans="1:28" s="2" customFormat="1" ht="36" customHeight="1" thickTop="1" thickBot="1" x14ac:dyDescent="0.3">
      <c r="A1" s="955" t="s">
        <v>141</v>
      </c>
      <c r="B1" s="956"/>
      <c r="C1" s="956"/>
      <c r="D1" s="956"/>
      <c r="E1" s="956"/>
      <c r="F1" s="956"/>
      <c r="G1" s="956"/>
      <c r="H1" s="956"/>
      <c r="I1" s="956"/>
      <c r="J1" s="956"/>
      <c r="K1" s="956"/>
      <c r="L1" s="956"/>
      <c r="M1" s="956"/>
      <c r="N1" s="956"/>
      <c r="O1" s="956"/>
      <c r="P1" s="956"/>
      <c r="Q1" s="956"/>
      <c r="R1" s="956"/>
      <c r="S1" s="956"/>
      <c r="T1" s="956"/>
      <c r="U1" s="957"/>
    </row>
    <row r="2" spans="1:28" s="2" customFormat="1" ht="30" customHeight="1" thickTop="1" thickBot="1" x14ac:dyDescent="0.3">
      <c r="A2" s="954"/>
      <c r="B2" s="954"/>
      <c r="C2" s="954"/>
      <c r="D2" s="954"/>
      <c r="E2" s="461"/>
      <c r="F2" s="553"/>
      <c r="G2" s="461"/>
      <c r="I2" s="91"/>
      <c r="J2" s="91"/>
      <c r="K2" s="91"/>
      <c r="L2" s="91"/>
      <c r="M2" s="91"/>
      <c r="N2" s="91"/>
      <c r="O2" s="91"/>
      <c r="P2" s="91"/>
      <c r="Q2" s="91"/>
      <c r="R2" s="91"/>
      <c r="S2" s="91"/>
    </row>
    <row r="3" spans="1:28" ht="24" customHeight="1" thickTop="1" thickBot="1" x14ac:dyDescent="0.3">
      <c r="A3" s="233" t="s">
        <v>143</v>
      </c>
      <c r="B3" s="1052">
        <f>IF(ISBLANK('2. Start'!C4)," ",'2. Start'!C4)</f>
        <v>210747735</v>
      </c>
      <c r="C3" s="1053"/>
      <c r="D3" s="1"/>
      <c r="E3" s="205"/>
      <c r="F3" s="205"/>
      <c r="G3" s="205"/>
      <c r="H3" s="1"/>
      <c r="I3" s="205"/>
      <c r="J3" s="205"/>
      <c r="K3" s="205"/>
      <c r="L3" s="125"/>
      <c r="M3" s="125"/>
      <c r="N3" s="205"/>
      <c r="O3" s="205"/>
      <c r="P3" s="205"/>
      <c r="Q3" s="205"/>
      <c r="R3" s="205"/>
      <c r="S3" s="205"/>
      <c r="T3" s="205"/>
      <c r="U3" s="205"/>
      <c r="V3" s="1"/>
      <c r="W3" s="1"/>
      <c r="X3" s="1"/>
      <c r="Y3" s="1"/>
      <c r="Z3" s="1"/>
      <c r="AB3" s="1"/>
    </row>
    <row r="4" spans="1:28" s="8" customFormat="1" ht="24" customHeight="1" thickTop="1" thickBot="1" x14ac:dyDescent="0.3">
      <c r="A4" s="233" t="s">
        <v>142</v>
      </c>
      <c r="B4" s="1052" t="str">
        <f>IF(ISBLANK('2. Start'!C5)," ",'2. Start'!C5)</f>
        <v>FORMATEX23</v>
      </c>
      <c r="C4" s="1053"/>
      <c r="D4" s="173"/>
      <c r="E4" s="205"/>
      <c r="F4" s="205"/>
      <c r="G4" s="205"/>
      <c r="H4" s="173"/>
      <c r="I4" s="205"/>
      <c r="J4" s="205"/>
      <c r="K4" s="205"/>
      <c r="L4" s="173"/>
      <c r="M4" s="173"/>
      <c r="N4" s="205"/>
      <c r="O4" s="205"/>
      <c r="P4" s="205"/>
      <c r="Q4" s="205"/>
      <c r="R4" s="205"/>
      <c r="S4" s="205"/>
      <c r="T4" s="173"/>
      <c r="U4" s="173"/>
    </row>
    <row r="5" spans="1:28" s="7" customFormat="1" ht="24" customHeight="1" thickTop="1" thickBot="1" x14ac:dyDescent="0.3">
      <c r="A5" s="233" t="s">
        <v>117</v>
      </c>
      <c r="B5" s="1052" t="str">
        <f>IF(ISBLANK('2. Start'!C6)," ",'2. Start'!C6)</f>
        <v xml:space="preserve"> </v>
      </c>
      <c r="C5" s="1053"/>
      <c r="D5" s="173"/>
      <c r="E5" s="205"/>
      <c r="F5" s="205"/>
      <c r="G5" s="205"/>
      <c r="H5" s="173"/>
      <c r="I5" s="205"/>
      <c r="J5" s="205"/>
      <c r="K5" s="205"/>
      <c r="L5" s="173"/>
      <c r="M5" s="173"/>
      <c r="N5" s="205"/>
      <c r="O5" s="205"/>
      <c r="P5" s="205"/>
      <c r="Q5" s="205"/>
      <c r="R5" s="205"/>
      <c r="S5" s="205"/>
      <c r="T5" s="173"/>
      <c r="U5" s="173"/>
      <c r="V5" s="173"/>
      <c r="W5" s="173"/>
      <c r="X5" s="173"/>
      <c r="Y5" s="173"/>
      <c r="Z5" s="173"/>
      <c r="AA5" s="173"/>
      <c r="AB5" s="173"/>
    </row>
    <row r="6" spans="1:28" s="7" customFormat="1" ht="24" customHeight="1" thickTop="1" thickBot="1" x14ac:dyDescent="0.3">
      <c r="A6" s="233" t="s">
        <v>118</v>
      </c>
      <c r="B6" s="1052" t="str">
        <f>IF(ISBLANK('2. Start'!C7)," ",'2. Start'!C7)</f>
        <v xml:space="preserve"> </v>
      </c>
      <c r="C6" s="1053"/>
      <c r="D6" s="173"/>
      <c r="E6" s="205"/>
      <c r="F6" s="205"/>
      <c r="G6" s="205"/>
      <c r="H6" s="173"/>
      <c r="I6" s="205"/>
      <c r="J6" s="205"/>
      <c r="K6" s="205"/>
      <c r="L6" s="173"/>
      <c r="M6" s="173"/>
      <c r="N6" s="205"/>
      <c r="O6" s="205"/>
      <c r="P6" s="205"/>
      <c r="Q6" s="205"/>
      <c r="R6" s="205"/>
      <c r="S6" s="205"/>
      <c r="T6" s="173"/>
      <c r="U6" s="173"/>
      <c r="V6" s="173"/>
      <c r="W6" s="173"/>
      <c r="X6" s="173"/>
      <c r="Y6" s="173"/>
      <c r="Z6" s="173"/>
      <c r="AA6" s="173"/>
      <c r="AB6" s="173"/>
    </row>
    <row r="7" spans="1:28" s="6" customFormat="1" ht="43.5" customHeight="1" thickTop="1" thickBot="1" x14ac:dyDescent="0.3"/>
    <row r="8" spans="1:28" s="43" customFormat="1" ht="30" customHeight="1" thickTop="1" thickBot="1" x14ac:dyDescent="0.3">
      <c r="A8" s="1054" t="s">
        <v>146</v>
      </c>
      <c r="B8" s="1055"/>
      <c r="C8" s="1055"/>
      <c r="D8" s="1055"/>
      <c r="E8" s="1055"/>
      <c r="F8" s="1055"/>
      <c r="G8" s="1055"/>
      <c r="H8" s="1055"/>
      <c r="I8" s="1055"/>
      <c r="J8" s="1055"/>
      <c r="K8" s="1055"/>
      <c r="L8" s="1055"/>
      <c r="M8" s="1055"/>
      <c r="N8" s="1055"/>
      <c r="O8" s="1055"/>
      <c r="P8" s="1055"/>
      <c r="Q8" s="1055"/>
      <c r="R8" s="1055"/>
      <c r="S8" s="1055"/>
      <c r="T8" s="1055"/>
      <c r="U8" s="1056"/>
    </row>
    <row r="9" spans="1:28" s="43" customFormat="1" ht="30" customHeight="1" thickTop="1" thickBot="1" x14ac:dyDescent="0.3">
      <c r="A9" s="1057" t="s">
        <v>147</v>
      </c>
      <c r="B9" s="1058"/>
      <c r="C9" s="1058"/>
      <c r="D9" s="1058"/>
      <c r="E9" s="1058"/>
      <c r="F9" s="1058"/>
      <c r="G9" s="1058"/>
      <c r="H9" s="1058"/>
      <c r="I9" s="1058"/>
      <c r="J9" s="1058"/>
      <c r="K9" s="1058"/>
      <c r="L9" s="1058"/>
      <c r="M9" s="1058"/>
      <c r="N9" s="1058"/>
      <c r="O9" s="1058"/>
      <c r="P9" s="1058"/>
      <c r="Q9" s="1058"/>
      <c r="R9" s="1058"/>
      <c r="S9" s="1058"/>
      <c r="T9" s="1058"/>
      <c r="U9" s="1059"/>
    </row>
    <row r="10" spans="1:28" s="43" customFormat="1" ht="37.5" customHeight="1" thickTop="1" thickBot="1" x14ac:dyDescent="0.3">
      <c r="A10" s="1063"/>
      <c r="B10" s="1062" t="s">
        <v>365</v>
      </c>
      <c r="C10" s="1062" t="s">
        <v>252</v>
      </c>
      <c r="D10" s="1062" t="s">
        <v>253</v>
      </c>
      <c r="E10" s="1065" t="str">
        <f>'EC Data'!A28</f>
        <v>A.6 [Category name]</v>
      </c>
      <c r="F10" s="1065" t="str">
        <f>'EC Data'!A29</f>
        <v>A.7 [Category name]</v>
      </c>
      <c r="G10" s="1065" t="s">
        <v>193</v>
      </c>
      <c r="H10" s="1062" t="s">
        <v>190</v>
      </c>
      <c r="I10" s="1062"/>
      <c r="J10" s="1062"/>
      <c r="K10" s="1062"/>
      <c r="L10" s="1062"/>
      <c r="M10" s="1062"/>
      <c r="N10" s="1062" t="s">
        <v>195</v>
      </c>
      <c r="O10" s="1062"/>
      <c r="P10" s="1062"/>
      <c r="Q10" s="1062"/>
      <c r="R10" s="1062"/>
      <c r="S10" s="1062"/>
      <c r="T10" s="1062" t="s">
        <v>250</v>
      </c>
      <c r="U10" s="1060" t="s">
        <v>33</v>
      </c>
    </row>
    <row r="11" spans="1:28" s="44" customFormat="1" ht="39.6" customHeight="1" thickTop="1" x14ac:dyDescent="0.25">
      <c r="A11" s="1064"/>
      <c r="B11" s="1065"/>
      <c r="C11" s="1065"/>
      <c r="D11" s="1065"/>
      <c r="E11" s="1066"/>
      <c r="F11" s="1066"/>
      <c r="G11" s="1066"/>
      <c r="H11" s="509" t="s">
        <v>254</v>
      </c>
      <c r="I11" s="689" t="s">
        <v>379</v>
      </c>
      <c r="J11" s="689" t="s">
        <v>380</v>
      </c>
      <c r="K11" s="689" t="s">
        <v>381</v>
      </c>
      <c r="L11" s="509" t="s">
        <v>255</v>
      </c>
      <c r="M11" s="509" t="s">
        <v>256</v>
      </c>
      <c r="N11" s="509" t="s">
        <v>257</v>
      </c>
      <c r="O11" s="509" t="str">
        <f>'EC Data'!A15</f>
        <v>D.2 [Category name]</v>
      </c>
      <c r="P11" s="509" t="str">
        <f>'EC Data'!A16</f>
        <v>D.3 [Category name]</v>
      </c>
      <c r="Q11" s="509" t="str">
        <f>'EC Data'!A17</f>
        <v>D.4 [Category name]</v>
      </c>
      <c r="R11" s="509" t="str">
        <f>'EC Data'!A18</f>
        <v>D.5 [Category name]</v>
      </c>
      <c r="S11" s="509" t="str">
        <f>'EC Data'!A19</f>
        <v>D.6 [Category name]</v>
      </c>
      <c r="T11" s="1065"/>
      <c r="U11" s="1061"/>
    </row>
    <row r="12" spans="1:28" s="44" customFormat="1" ht="47.45" customHeight="1" x14ac:dyDescent="0.25">
      <c r="A12" s="514"/>
      <c r="B12" s="605" t="s">
        <v>235</v>
      </c>
      <c r="C12" s="605" t="s">
        <v>236</v>
      </c>
      <c r="D12" s="605" t="s">
        <v>237</v>
      </c>
      <c r="E12" s="605" t="s">
        <v>238</v>
      </c>
      <c r="F12" s="605" t="s">
        <v>348</v>
      </c>
      <c r="G12" s="605" t="s">
        <v>21</v>
      </c>
      <c r="H12" s="605" t="s">
        <v>239</v>
      </c>
      <c r="I12" s="694" t="s">
        <v>240</v>
      </c>
      <c r="J12" s="694" t="s">
        <v>241</v>
      </c>
      <c r="K12" s="694" t="s">
        <v>242</v>
      </c>
      <c r="L12" s="605" t="s">
        <v>243</v>
      </c>
      <c r="M12" s="605" t="s">
        <v>244</v>
      </c>
      <c r="N12" s="605" t="s">
        <v>245</v>
      </c>
      <c r="O12" s="605" t="s">
        <v>246</v>
      </c>
      <c r="P12" s="605" t="s">
        <v>247</v>
      </c>
      <c r="Q12" s="605" t="s">
        <v>248</v>
      </c>
      <c r="R12" s="605" t="s">
        <v>249</v>
      </c>
      <c r="S12" s="605" t="s">
        <v>258</v>
      </c>
      <c r="T12" s="605" t="s">
        <v>251</v>
      </c>
      <c r="U12" s="515"/>
    </row>
    <row r="13" spans="1:28" s="44" customFormat="1" ht="17.45" customHeight="1" thickBot="1" x14ac:dyDescent="0.3">
      <c r="A13" s="510"/>
      <c r="B13" s="511"/>
      <c r="C13" s="511"/>
      <c r="D13" s="511"/>
      <c r="E13" s="511"/>
      <c r="F13" s="511"/>
      <c r="G13" s="511"/>
      <c r="H13" s="511"/>
      <c r="I13" s="512"/>
      <c r="J13" s="512"/>
      <c r="K13" s="512"/>
      <c r="L13" s="511"/>
      <c r="M13" s="511"/>
      <c r="N13" s="511" t="s">
        <v>397</v>
      </c>
      <c r="O13" s="511"/>
      <c r="P13" s="511"/>
      <c r="Q13" s="511"/>
      <c r="R13" s="511"/>
      <c r="S13" s="511"/>
      <c r="T13" s="511"/>
      <c r="U13" s="513"/>
    </row>
    <row r="14" spans="1:28" s="44" customFormat="1" ht="12.75" hidden="1" customHeight="1" thickTop="1" thickBot="1" x14ac:dyDescent="0.3">
      <c r="A14" s="482"/>
      <c r="B14" s="483"/>
      <c r="C14" s="484"/>
      <c r="D14" s="484"/>
      <c r="E14" s="484"/>
      <c r="F14" s="484"/>
      <c r="G14" s="484"/>
      <c r="H14" s="484"/>
      <c r="I14" s="485"/>
      <c r="J14" s="485"/>
      <c r="K14" s="485"/>
      <c r="L14" s="484"/>
      <c r="M14" s="484"/>
      <c r="N14" s="484"/>
      <c r="O14" s="484"/>
      <c r="P14" s="484"/>
      <c r="Q14" s="484"/>
      <c r="R14" s="484"/>
      <c r="S14" s="484"/>
      <c r="T14" s="484"/>
      <c r="U14" s="486"/>
      <c r="W14" s="44" t="s">
        <v>126</v>
      </c>
    </row>
    <row r="15" spans="1:28" ht="22.9" customHeight="1" thickTop="1" thickBot="1" x14ac:dyDescent="0.3">
      <c r="A15" s="350" t="str">
        <f>"WP1 " &amp; IDX_WP_Name_1</f>
        <v>WP1 PROJECT MANAGEMENT</v>
      </c>
      <c r="B15" s="146">
        <f>WP_A1_1_subTotal+WP_A1_2_subTotal</f>
        <v>17400</v>
      </c>
      <c r="C15" s="57">
        <f>WP_A1_3_subTotal</f>
        <v>0</v>
      </c>
      <c r="D15" s="57">
        <f>WP_A1_4_subTotal</f>
        <v>0</v>
      </c>
      <c r="E15" s="57">
        <f>WP_A1_5_subTotal</f>
        <v>0</v>
      </c>
      <c r="F15" s="57">
        <f>WP_A1_6_subTotal</f>
        <v>0</v>
      </c>
      <c r="G15" s="57">
        <f>WP_C1_Total</f>
        <v>0</v>
      </c>
      <c r="H15" s="57">
        <f>WP_B1_1_subTotal+WP_B1_2_subTotal+WP_B1_3_subTotal</f>
        <v>1900</v>
      </c>
      <c r="I15" s="57">
        <f>WP_B1_1_subTotal</f>
        <v>1100</v>
      </c>
      <c r="J15" s="57">
        <f>WP_B1_2_subTotal</f>
        <v>500</v>
      </c>
      <c r="K15" s="57">
        <f>WP_B1_3_subTotal</f>
        <v>300</v>
      </c>
      <c r="L15" s="57">
        <f>WP_E11_Total</f>
        <v>0</v>
      </c>
      <c r="M15" s="492">
        <f>WP_E21_Total</f>
        <v>0</v>
      </c>
      <c r="N15" s="57" t="s">
        <v>398</v>
      </c>
      <c r="O15" s="57" t="s">
        <v>398</v>
      </c>
      <c r="P15" s="57" t="s">
        <v>398</v>
      </c>
      <c r="Q15" s="57" t="s">
        <v>398</v>
      </c>
      <c r="R15" s="57" t="s">
        <v>398</v>
      </c>
      <c r="S15" s="57" t="s">
        <v>398</v>
      </c>
      <c r="T15" s="57"/>
      <c r="U15" s="57">
        <f>WP_A1_1_subTotal+WP_A1_2_subTotal+WP_A1_3_subTotal+WP_A1_4_subTotal+WP_A1_5_subTotal+WP_A1_6_subTotal+WP_C1_Total+WP_B1_1_subTotal+WP_B1_2_subTotal+WP_B1_3_subTotal+WP_E11_Total+WP_E21_Total</f>
        <v>19300</v>
      </c>
      <c r="V15" s="127"/>
      <c r="W15" s="127" t="s">
        <v>127</v>
      </c>
    </row>
    <row r="16" spans="1:28" ht="22.9" customHeight="1" thickBot="1" x14ac:dyDescent="0.3">
      <c r="A16" s="350" t="str">
        <f>"WP2 " &amp; IDX_WP_Name_2</f>
        <v>WP2 PLANNING</v>
      </c>
      <c r="B16" s="146">
        <f>WP_A2_1_subTotal+WP_A2_2_subTotal</f>
        <v>0</v>
      </c>
      <c r="C16" s="57">
        <f>WP_A2_3_subTotal</f>
        <v>0</v>
      </c>
      <c r="D16" s="57">
        <f>WP_A2_4_subTotal</f>
        <v>0</v>
      </c>
      <c r="E16" s="57">
        <f>WP_A2_5_subTotal</f>
        <v>0</v>
      </c>
      <c r="F16" s="57">
        <f>WP_A2_6_subTotal</f>
        <v>0</v>
      </c>
      <c r="G16" s="57">
        <f>WP_C2_Total</f>
        <v>0</v>
      </c>
      <c r="H16" s="57">
        <f>WP_B2_1_subTotal+WP_B2_2_subTotal+WP_B2_3_subTotal</f>
        <v>5100</v>
      </c>
      <c r="I16" s="57">
        <f>WP_B2_1_subTotal</f>
        <v>2700</v>
      </c>
      <c r="J16" s="57">
        <f>WP_B2_2_subTotal</f>
        <v>1500</v>
      </c>
      <c r="K16" s="57">
        <f>WP_B2_3_subTotal</f>
        <v>900</v>
      </c>
      <c r="L16" s="57">
        <f>WP_E12_Total</f>
        <v>0</v>
      </c>
      <c r="M16" s="492">
        <f>WP_E22_Total</f>
        <v>0</v>
      </c>
      <c r="N16" s="57" t="s">
        <v>398</v>
      </c>
      <c r="O16" s="57" t="s">
        <v>398</v>
      </c>
      <c r="P16" s="57" t="s">
        <v>398</v>
      </c>
      <c r="Q16" s="57" t="s">
        <v>398</v>
      </c>
      <c r="R16" s="57" t="s">
        <v>398</v>
      </c>
      <c r="S16" s="57" t="s">
        <v>398</v>
      </c>
      <c r="T16" s="57"/>
      <c r="U16" s="57">
        <f>WP_A2_1_subTotal+WP_A2_2_subTotal+WP_A2_3_subTotal+WP_A2_4_subTotal+WP_A2_5_subTotal+WP_A2_6_subTotal+WP_C2_Total+WP_B2_1_subTotal+WP_B2_2_subTotal+WP_B2_3_subTotal+WP_E12_Total+WP_E22_Total</f>
        <v>5100</v>
      </c>
      <c r="V16" s="127"/>
      <c r="W16" s="127" t="s">
        <v>127</v>
      </c>
    </row>
    <row r="17" spans="1:23" ht="23.1" customHeight="1" thickBot="1" x14ac:dyDescent="0.3">
      <c r="A17" s="350" t="str">
        <f>"WP3 " &amp; IDX_WP_Name_3</f>
        <v>WP3 EXERCISE CONDUCT</v>
      </c>
      <c r="B17" s="146">
        <f>WP_A3_1_subTotal+WP_A3_2_subTotal</f>
        <v>17500</v>
      </c>
      <c r="C17" s="57">
        <f>WP_A3_3_subTotal</f>
        <v>0</v>
      </c>
      <c r="D17" s="57">
        <f>WP_A3_4_subTotal</f>
        <v>0</v>
      </c>
      <c r="E17" s="57">
        <f>WP_A3_5_subTotal</f>
        <v>0</v>
      </c>
      <c r="F17" s="57">
        <f>WP_A3_6_subTotal</f>
        <v>0</v>
      </c>
      <c r="G17" s="57">
        <f>WP_C3_Total</f>
        <v>0</v>
      </c>
      <c r="H17" s="57">
        <f>WP_B3_1_subTotal+WP_B3_2_subTotal+WP_B3_3_subTotal</f>
        <v>25000</v>
      </c>
      <c r="I17" s="57">
        <f>WP_B3_1_subTotal</f>
        <v>25000</v>
      </c>
      <c r="J17" s="57">
        <f>WP_B3_2_subTotal</f>
        <v>0</v>
      </c>
      <c r="K17" s="57">
        <f>WP_B3_3_subTotal</f>
        <v>0</v>
      </c>
      <c r="L17" s="57">
        <f>WP_E13_Total</f>
        <v>0</v>
      </c>
      <c r="M17" s="492">
        <f>WP_E23_Total</f>
        <v>0</v>
      </c>
      <c r="N17" s="57" t="s">
        <v>398</v>
      </c>
      <c r="O17" s="57" t="s">
        <v>398</v>
      </c>
      <c r="P17" s="57" t="s">
        <v>398</v>
      </c>
      <c r="Q17" s="57" t="s">
        <v>398</v>
      </c>
      <c r="R17" s="57" t="s">
        <v>398</v>
      </c>
      <c r="S17" s="57" t="s">
        <v>398</v>
      </c>
      <c r="T17" s="57"/>
      <c r="U17" s="57">
        <f>WP_A3_1_subTotal+WP_A3_2_subTotal+WP_A3_3_subTotal+WP_A3_4_subTotal+WP_A3_5_subTotal+WP_A3_6_subTotal+WP_C3_Total+WP_B3_1_subTotal+WP_B3_2_subTotal+WP_B3_3_subTotal+WP_E13_Total+WP_E23_Total</f>
        <v>42500</v>
      </c>
      <c r="V17" s="127"/>
      <c r="W17" s="127" t="s">
        <v>127</v>
      </c>
    </row>
    <row r="18" spans="1:23" ht="23.1" customHeight="1" thickBot="1" x14ac:dyDescent="0.3">
      <c r="A18" s="350" t="str">
        <f>"WP4 " &amp; IDX_WP_Name_4</f>
        <v>WP4 DISSEMINATION &amp; VISIBILITY</v>
      </c>
      <c r="B18" s="146">
        <f>WP_A4_1_subTotal+WP_A4_2_subTotal</f>
        <v>0</v>
      </c>
      <c r="C18" s="57">
        <f>WP_A4_3_subTotal</f>
        <v>0</v>
      </c>
      <c r="D18" s="57">
        <f>WP_A4_4_subTotal</f>
        <v>0</v>
      </c>
      <c r="E18" s="57">
        <f>WP_A4_5_subTotal</f>
        <v>0</v>
      </c>
      <c r="F18" s="57">
        <f>WP_A4_6_subTotal</f>
        <v>0</v>
      </c>
      <c r="G18" s="57">
        <f>WP_C4_Total</f>
        <v>0</v>
      </c>
      <c r="H18" s="57">
        <f>WP_B4_1_subTotal+WP_B4_2_subTotal+WP_B4_3_subTotal</f>
        <v>0</v>
      </c>
      <c r="I18" s="57">
        <f>WP_B4_1_subTotal</f>
        <v>0</v>
      </c>
      <c r="J18" s="57">
        <f>WP_B4_2_subTotal</f>
        <v>0</v>
      </c>
      <c r="K18" s="57">
        <f>WP_B4_3_subTotal</f>
        <v>0</v>
      </c>
      <c r="L18" s="57">
        <f>WP_E14_Total</f>
        <v>0</v>
      </c>
      <c r="M18" s="492">
        <f>WP_E24_Total</f>
        <v>0</v>
      </c>
      <c r="N18" s="57" t="s">
        <v>398</v>
      </c>
      <c r="O18" s="57" t="s">
        <v>398</v>
      </c>
      <c r="P18" s="57" t="s">
        <v>398</v>
      </c>
      <c r="Q18" s="57" t="s">
        <v>398</v>
      </c>
      <c r="R18" s="57" t="s">
        <v>398</v>
      </c>
      <c r="S18" s="57" t="s">
        <v>398</v>
      </c>
      <c r="T18" s="57"/>
      <c r="U18" s="57">
        <f>WP_A4_1_subTotal+WP_A4_2_subTotal+WP_A4_3_subTotal+WP_A4_4_subTotal+WP_A4_5_subTotal+WP_A4_6_subTotal+WP_C4_Total+WP_B4_1_subTotal+WP_B4_2_subTotal+WP_B4_3_subTotal+WP_E14_Total+WP_E24_Total</f>
        <v>0</v>
      </c>
      <c r="V18" s="127"/>
      <c r="W18" s="127" t="s">
        <v>127</v>
      </c>
    </row>
    <row r="19" spans="1:23" ht="23.1" customHeight="1" thickBot="1" x14ac:dyDescent="0.3">
      <c r="A19" s="350" t="str">
        <f>"WP5 " &amp; IDX_WP_Name_5</f>
        <v>WP5 EVALUATION</v>
      </c>
      <c r="B19" s="146">
        <f>WP_A5_1_subTotal+WP_A5_2_subTotal</f>
        <v>0</v>
      </c>
      <c r="C19" s="57">
        <f>WP_A5_3_subTotal</f>
        <v>0</v>
      </c>
      <c r="D19" s="57">
        <f>WP_A5_4_subTotal</f>
        <v>0</v>
      </c>
      <c r="E19" s="57">
        <f>WP_A5_5_subTotal</f>
        <v>0</v>
      </c>
      <c r="F19" s="57">
        <f>WP_A5_6_subTotal</f>
        <v>0</v>
      </c>
      <c r="G19" s="57">
        <f>WP_C5_Total</f>
        <v>0</v>
      </c>
      <c r="H19" s="57">
        <f>WP_B5_1_subTotal+WP_B5_2_subTotal+WP_B5_3_subTotal</f>
        <v>0</v>
      </c>
      <c r="I19" s="57">
        <f>WP_B5_1_subTotal</f>
        <v>0</v>
      </c>
      <c r="J19" s="57">
        <f>WP_B5_2_subTotal</f>
        <v>0</v>
      </c>
      <c r="K19" s="57">
        <f>WP_B5_3_subTotal</f>
        <v>0</v>
      </c>
      <c r="L19" s="57">
        <f>WP_E15_Total</f>
        <v>1125</v>
      </c>
      <c r="M19" s="492">
        <f>WP_E25_Total</f>
        <v>0</v>
      </c>
      <c r="N19" s="57" t="s">
        <v>398</v>
      </c>
      <c r="O19" s="57" t="s">
        <v>398</v>
      </c>
      <c r="P19" s="57" t="s">
        <v>398</v>
      </c>
      <c r="Q19" s="57" t="s">
        <v>398</v>
      </c>
      <c r="R19" s="57" t="s">
        <v>398</v>
      </c>
      <c r="S19" s="57" t="s">
        <v>398</v>
      </c>
      <c r="T19" s="57"/>
      <c r="U19" s="57">
        <f>WP_A5_1_subTotal+WP_A5_2_subTotal+WP_A5_3_subTotal+WP_A5_4_subTotal+WP_A5_5_subTotal+WP_A5_6_subTotal+WP_C5_Total+WP_B5_1_subTotal+WP_B5_2_subTotal+WP_B5_3_subTotal+WP_E15_Total+WP_E25_Total</f>
        <v>1125</v>
      </c>
      <c r="V19" s="127"/>
      <c r="W19" s="127" t="s">
        <v>127</v>
      </c>
    </row>
    <row r="20" spans="1:23" ht="23.1" customHeight="1" thickBot="1" x14ac:dyDescent="0.3">
      <c r="A20" s="350" t="str">
        <f>"WP6 " &amp; IDX_WP_Name_6</f>
        <v>WP6 WAY FORWARD WORKSHOPS AND SEMINARS</v>
      </c>
      <c r="B20" s="146">
        <f>WP_A6_1_subTotal+WP_A6_2_subTotal</f>
        <v>0</v>
      </c>
      <c r="C20" s="57">
        <f>WP_A6_3_subTotal</f>
        <v>0</v>
      </c>
      <c r="D20" s="57">
        <f>WP_A6_4_subTotal</f>
        <v>0</v>
      </c>
      <c r="E20" s="57">
        <f>WP_A6_5_subTotal</f>
        <v>0</v>
      </c>
      <c r="F20" s="57">
        <f>WP_A6_6_subTotal</f>
        <v>0</v>
      </c>
      <c r="G20" s="57">
        <f>WP_C6_Total</f>
        <v>0</v>
      </c>
      <c r="H20" s="57">
        <f>WP_B6_1_subTotal+WP_B6_2_subTotal+WP_B6_3_subTotal</f>
        <v>4800</v>
      </c>
      <c r="I20" s="57">
        <f>WP_B6_1_subTotal</f>
        <v>3600</v>
      </c>
      <c r="J20" s="57">
        <f>WP_B6_2_subTotal</f>
        <v>0</v>
      </c>
      <c r="K20" s="57">
        <f>WP_B6_3_subTotal</f>
        <v>1200</v>
      </c>
      <c r="L20" s="57">
        <f>WP_E16_Total</f>
        <v>0</v>
      </c>
      <c r="M20" s="492">
        <f>WP_E26_Total</f>
        <v>0</v>
      </c>
      <c r="N20" s="57" t="s">
        <v>398</v>
      </c>
      <c r="O20" s="57" t="s">
        <v>398</v>
      </c>
      <c r="P20" s="57" t="s">
        <v>398</v>
      </c>
      <c r="Q20" s="57" t="s">
        <v>398</v>
      </c>
      <c r="R20" s="57" t="s">
        <v>398</v>
      </c>
      <c r="S20" s="57" t="s">
        <v>398</v>
      </c>
      <c r="T20" s="57"/>
      <c r="U20" s="57">
        <f>WP_A6_1_subTotal+WP_A6_2_subTotal+WP_A6_3_subTotal+WP_A6_4_subTotal+WP_A6_5_subTotal+WP_A6_6_subTotal+WP_C6_Total+WP_B6_1_subTotal+WP_B6_2_subTotal+WP_B6_3_subTotal+WP_E16_Total+WP_E26_Total</f>
        <v>4800</v>
      </c>
      <c r="V20" s="127"/>
      <c r="W20" s="127" t="s">
        <v>127</v>
      </c>
    </row>
    <row r="21" spans="1:23" ht="20.25" hidden="1" thickBot="1" x14ac:dyDescent="0.3">
      <c r="A21" s="482"/>
      <c r="B21" s="483"/>
      <c r="C21" s="484"/>
      <c r="D21" s="484"/>
      <c r="E21" s="484"/>
      <c r="F21" s="484"/>
      <c r="G21" s="484"/>
      <c r="H21" s="484"/>
      <c r="I21" s="485"/>
      <c r="J21" s="485"/>
      <c r="K21" s="485"/>
      <c r="L21" s="484"/>
      <c r="M21" s="484"/>
      <c r="N21" s="484"/>
      <c r="O21" s="484"/>
      <c r="P21" s="484"/>
      <c r="Q21" s="484"/>
      <c r="R21" s="484"/>
      <c r="S21" s="484"/>
      <c r="T21" s="484"/>
      <c r="U21" s="486"/>
      <c r="V21" s="44"/>
      <c r="W21" s="44" t="s">
        <v>126</v>
      </c>
    </row>
    <row r="22" spans="1:23" ht="29.25" x14ac:dyDescent="0.25">
      <c r="A22" s="348" t="s">
        <v>179</v>
      </c>
      <c r="B22" s="225">
        <f t="shared" ref="B22:S22" si="0">SUM(B14:B21)</f>
        <v>34900</v>
      </c>
      <c r="C22" s="225">
        <f t="shared" si="0"/>
        <v>0</v>
      </c>
      <c r="D22" s="225">
        <f t="shared" si="0"/>
        <v>0</v>
      </c>
      <c r="E22" s="225">
        <f t="shared" si="0"/>
        <v>0</v>
      </c>
      <c r="F22" s="225">
        <f t="shared" si="0"/>
        <v>0</v>
      </c>
      <c r="G22" s="225">
        <f t="shared" si="0"/>
        <v>0</v>
      </c>
      <c r="H22" s="225">
        <f t="shared" si="0"/>
        <v>36800</v>
      </c>
      <c r="I22" s="225">
        <f t="shared" si="0"/>
        <v>32400</v>
      </c>
      <c r="J22" s="225">
        <f t="shared" si="0"/>
        <v>2000</v>
      </c>
      <c r="K22" s="225">
        <f t="shared" si="0"/>
        <v>2400</v>
      </c>
      <c r="L22" s="225">
        <f t="shared" si="0"/>
        <v>1125</v>
      </c>
      <c r="M22" s="225">
        <f t="shared" si="0"/>
        <v>0</v>
      </c>
      <c r="N22" s="225">
        <f t="shared" si="0"/>
        <v>0</v>
      </c>
      <c r="O22" s="225">
        <f t="shared" si="0"/>
        <v>0</v>
      </c>
      <c r="P22" s="225">
        <f t="shared" si="0"/>
        <v>0</v>
      </c>
      <c r="Q22" s="225">
        <f t="shared" si="0"/>
        <v>0</v>
      </c>
      <c r="R22" s="225">
        <f t="shared" si="0"/>
        <v>0</v>
      </c>
      <c r="S22" s="225">
        <f t="shared" si="0"/>
        <v>0</v>
      </c>
      <c r="T22" s="225">
        <f>WP_F_Total</f>
        <v>5097.7500000000009</v>
      </c>
      <c r="U22" s="225">
        <f>(B22+C22+D22+E22+F22+G22+I22+J22+K22+L22+M22+N22+O22+P22+Q22+R22+T22)</f>
        <v>77922.75</v>
      </c>
      <c r="W22" s="622" t="s">
        <v>184</v>
      </c>
    </row>
    <row r="23" spans="1:23" x14ac:dyDescent="0.25">
      <c r="A23" s="5"/>
      <c r="B23" s="5"/>
      <c r="C23" s="5"/>
      <c r="D23" s="5"/>
      <c r="E23" s="5"/>
      <c r="F23" s="5"/>
      <c r="G23" s="5"/>
      <c r="H23" s="5"/>
      <c r="I23" s="5"/>
      <c r="J23" s="5"/>
      <c r="K23" s="5"/>
      <c r="L23" s="5"/>
      <c r="M23" s="5"/>
      <c r="N23" s="5"/>
      <c r="O23" s="5"/>
      <c r="P23" s="5"/>
      <c r="Q23" s="5"/>
      <c r="R23" s="5"/>
      <c r="S23" s="5"/>
      <c r="T23" s="5"/>
      <c r="U23" s="5"/>
    </row>
    <row r="24" spans="1:23" x14ac:dyDescent="0.25">
      <c r="A24" s="5"/>
      <c r="B24" s="5"/>
      <c r="C24" s="5"/>
      <c r="D24" s="5"/>
      <c r="E24" s="5"/>
      <c r="F24" s="5"/>
      <c r="G24" s="5"/>
      <c r="H24" s="5"/>
      <c r="I24" s="5"/>
      <c r="J24" s="5"/>
      <c r="K24" s="5"/>
      <c r="L24" s="5"/>
      <c r="M24" s="5"/>
      <c r="N24" s="5"/>
      <c r="O24" s="5"/>
      <c r="P24" s="5"/>
      <c r="Q24" s="5"/>
      <c r="R24" s="5"/>
      <c r="S24" s="5"/>
      <c r="T24" s="5"/>
      <c r="U24" s="5"/>
    </row>
    <row r="25" spans="1:23" x14ac:dyDescent="0.25">
      <c r="A25" s="556" t="s">
        <v>349</v>
      </c>
      <c r="B25" s="557">
        <f>B22+C22+E22+F22+G22+L22+M22+N22+O22+P22+Q22+R22+I22+J22+K22+S22</f>
        <v>72825</v>
      </c>
      <c r="C25" s="503"/>
      <c r="D25" s="1"/>
      <c r="E25" s="5"/>
      <c r="F25" s="5"/>
      <c r="G25" s="5"/>
      <c r="H25" s="5"/>
      <c r="I25" s="5"/>
      <c r="J25" s="5"/>
      <c r="K25" s="5"/>
      <c r="L25" s="5"/>
      <c r="M25" s="5"/>
      <c r="N25" s="5"/>
      <c r="O25" s="5"/>
      <c r="P25" s="5"/>
      <c r="Q25" s="5"/>
      <c r="R25" s="5"/>
      <c r="S25" s="5"/>
      <c r="T25" s="5"/>
      <c r="U25" s="6"/>
      <c r="V25" s="44"/>
      <c r="W25" s="44"/>
    </row>
    <row r="26" spans="1:23" x14ac:dyDescent="0.25">
      <c r="A26" s="5"/>
      <c r="B26" s="5"/>
      <c r="C26" s="5"/>
      <c r="D26" s="5"/>
      <c r="E26" s="5"/>
      <c r="F26" s="5"/>
      <c r="G26" s="5"/>
      <c r="H26" s="5"/>
      <c r="I26" s="5"/>
      <c r="J26" s="5"/>
      <c r="K26" s="5"/>
      <c r="L26" s="5"/>
      <c r="M26" s="5"/>
      <c r="N26" s="5"/>
      <c r="O26" s="5"/>
      <c r="P26" s="5"/>
      <c r="Q26" s="5"/>
      <c r="R26" s="5"/>
      <c r="S26" s="5"/>
      <c r="T26" s="5"/>
      <c r="U26" s="5"/>
    </row>
    <row r="27" spans="1:23" x14ac:dyDescent="0.25">
      <c r="A27" s="6"/>
      <c r="B27" s="6"/>
      <c r="C27" s="6"/>
      <c r="D27" s="6"/>
      <c r="E27" s="6"/>
      <c r="F27" s="6"/>
      <c r="G27" s="6"/>
      <c r="H27" s="6"/>
      <c r="I27" s="6"/>
      <c r="J27" s="6"/>
      <c r="K27" s="6"/>
      <c r="L27" s="6"/>
      <c r="M27" s="6"/>
      <c r="N27" s="6"/>
      <c r="O27" s="6"/>
      <c r="P27" s="6"/>
      <c r="Q27" s="6"/>
      <c r="R27" s="6"/>
      <c r="S27" s="6"/>
      <c r="T27" s="6"/>
      <c r="U27" s="5"/>
    </row>
    <row r="28" spans="1:23" x14ac:dyDescent="0.25">
      <c r="A28" s="5"/>
      <c r="B28" s="5"/>
      <c r="C28" s="5"/>
      <c r="D28" s="5"/>
      <c r="E28" s="5"/>
      <c r="F28" s="5"/>
      <c r="G28" s="5"/>
      <c r="H28" s="5"/>
      <c r="I28" s="5"/>
      <c r="J28" s="5"/>
      <c r="K28" s="5"/>
      <c r="L28" s="5"/>
      <c r="M28" s="5"/>
      <c r="N28" s="5"/>
      <c r="O28" s="5"/>
      <c r="P28" s="5"/>
      <c r="Q28" s="5"/>
      <c r="R28" s="5"/>
      <c r="S28" s="5"/>
      <c r="T28" s="5"/>
      <c r="U28" s="5"/>
    </row>
    <row r="29" spans="1:23" x14ac:dyDescent="0.25">
      <c r="A29" s="5"/>
      <c r="B29" s="5"/>
      <c r="C29" s="5"/>
      <c r="D29" s="5"/>
      <c r="E29" s="5"/>
      <c r="F29" s="5"/>
      <c r="G29" s="5"/>
      <c r="H29" s="5"/>
      <c r="I29" s="5"/>
      <c r="J29" s="5"/>
      <c r="K29" s="5"/>
      <c r="L29" s="5"/>
      <c r="M29" s="5"/>
      <c r="N29" s="5"/>
      <c r="O29" s="5"/>
      <c r="P29" s="5"/>
      <c r="Q29" s="5"/>
      <c r="R29" s="5"/>
      <c r="S29" s="5"/>
      <c r="T29" s="5"/>
      <c r="U29" s="5"/>
    </row>
    <row r="30" spans="1:23" x14ac:dyDescent="0.25">
      <c r="A30" s="5"/>
      <c r="B30" s="5"/>
      <c r="C30" s="5"/>
      <c r="D30" s="5"/>
      <c r="E30" s="5"/>
      <c r="F30" s="5"/>
      <c r="G30" s="5"/>
      <c r="H30" s="5"/>
      <c r="I30" s="5"/>
      <c r="J30" s="5"/>
      <c r="K30" s="5"/>
      <c r="L30" s="5"/>
      <c r="M30" s="5"/>
      <c r="N30" s="5"/>
      <c r="O30" s="5"/>
      <c r="P30" s="5"/>
      <c r="Q30" s="5"/>
      <c r="R30" s="5"/>
      <c r="S30" s="5"/>
      <c r="T30" s="5"/>
      <c r="U30" s="5"/>
    </row>
    <row r="31" spans="1:23" x14ac:dyDescent="0.25">
      <c r="A31" s="5"/>
      <c r="B31" s="5"/>
      <c r="C31" s="5"/>
      <c r="D31" s="5"/>
      <c r="E31" s="5"/>
      <c r="F31" s="5"/>
      <c r="G31" s="5"/>
      <c r="H31" s="5"/>
      <c r="I31" s="5"/>
      <c r="J31" s="5"/>
      <c r="K31" s="5"/>
      <c r="L31" s="5"/>
      <c r="M31" s="5"/>
      <c r="N31" s="5"/>
      <c r="O31" s="5"/>
      <c r="P31" s="5"/>
      <c r="Q31" s="5"/>
      <c r="R31" s="5"/>
      <c r="S31" s="5"/>
      <c r="T31" s="5"/>
      <c r="U31" s="5"/>
    </row>
    <row r="32" spans="1:23" x14ac:dyDescent="0.25">
      <c r="A32" s="5"/>
      <c r="B32" s="5"/>
      <c r="C32" s="5"/>
      <c r="D32" s="5"/>
      <c r="E32" s="5"/>
      <c r="F32" s="5"/>
      <c r="G32" s="5"/>
      <c r="H32" s="5"/>
      <c r="I32" s="5"/>
      <c r="J32" s="5"/>
      <c r="K32" s="5"/>
      <c r="L32" s="5"/>
      <c r="M32" s="5"/>
      <c r="N32" s="5"/>
      <c r="O32" s="5"/>
      <c r="P32" s="5"/>
      <c r="Q32" s="5"/>
      <c r="R32" s="5"/>
      <c r="S32" s="5"/>
      <c r="T32" s="5"/>
      <c r="U32" s="5"/>
    </row>
    <row r="33" spans="1:21" x14ac:dyDescent="0.25">
      <c r="A33" s="5"/>
      <c r="B33" s="5"/>
      <c r="C33" s="5"/>
      <c r="D33" s="5"/>
      <c r="E33" s="5"/>
      <c r="F33" s="5"/>
      <c r="G33" s="5"/>
      <c r="H33" s="5"/>
      <c r="I33" s="5"/>
      <c r="J33" s="5"/>
      <c r="K33" s="5"/>
      <c r="L33" s="5"/>
      <c r="M33" s="5"/>
      <c r="N33" s="5"/>
      <c r="O33" s="5"/>
      <c r="P33" s="5"/>
      <c r="Q33" s="5"/>
      <c r="R33" s="5"/>
      <c r="S33" s="5"/>
      <c r="T33" s="5"/>
      <c r="U33" s="6"/>
    </row>
    <row r="34" spans="1:21" x14ac:dyDescent="0.25">
      <c r="A34" s="5"/>
      <c r="B34" s="5"/>
      <c r="C34" s="5"/>
      <c r="D34" s="5"/>
      <c r="E34" s="5"/>
      <c r="F34" s="5"/>
      <c r="G34" s="5"/>
      <c r="H34" s="5"/>
      <c r="I34" s="5"/>
      <c r="J34" s="5"/>
      <c r="K34" s="5"/>
      <c r="L34" s="5"/>
      <c r="M34" s="5"/>
      <c r="N34" s="5"/>
      <c r="O34" s="5"/>
      <c r="P34" s="5"/>
      <c r="Q34" s="5"/>
      <c r="R34" s="5"/>
      <c r="S34" s="5"/>
      <c r="T34" s="5"/>
      <c r="U34" s="5"/>
    </row>
    <row r="35" spans="1:21" x14ac:dyDescent="0.25">
      <c r="A35" s="6"/>
      <c r="B35" s="6"/>
      <c r="C35" s="6"/>
      <c r="D35" s="6"/>
      <c r="E35" s="6"/>
      <c r="F35" s="6"/>
      <c r="G35" s="6"/>
      <c r="H35" s="6"/>
      <c r="I35" s="6"/>
      <c r="J35" s="6"/>
      <c r="K35" s="6"/>
      <c r="L35" s="6"/>
      <c r="M35" s="6"/>
      <c r="N35" s="6"/>
      <c r="O35" s="6"/>
      <c r="P35" s="6"/>
      <c r="Q35" s="6"/>
      <c r="R35" s="6"/>
      <c r="S35" s="6"/>
      <c r="T35" s="6"/>
      <c r="U35" s="5"/>
    </row>
    <row r="36" spans="1:21" x14ac:dyDescent="0.25">
      <c r="A36" s="5"/>
      <c r="B36" s="5"/>
      <c r="C36" s="5"/>
      <c r="D36" s="5"/>
      <c r="E36" s="5"/>
      <c r="F36" s="5"/>
      <c r="G36" s="5"/>
      <c r="H36" s="5"/>
      <c r="I36" s="5"/>
      <c r="J36" s="5"/>
      <c r="K36" s="5"/>
      <c r="L36" s="5"/>
      <c r="M36" s="5"/>
      <c r="N36" s="5"/>
      <c r="O36" s="5"/>
      <c r="P36" s="5"/>
      <c r="Q36" s="5"/>
      <c r="R36" s="5"/>
      <c r="S36" s="5"/>
      <c r="T36" s="5"/>
      <c r="U36" s="5"/>
    </row>
    <row r="37" spans="1:21" x14ac:dyDescent="0.25">
      <c r="A37" s="5"/>
      <c r="B37" s="5"/>
      <c r="C37" s="5"/>
      <c r="D37" s="5"/>
      <c r="E37" s="5"/>
      <c r="F37" s="5"/>
      <c r="G37" s="5"/>
      <c r="H37" s="5"/>
      <c r="I37" s="5"/>
      <c r="J37" s="5"/>
      <c r="K37" s="5"/>
      <c r="L37" s="5"/>
      <c r="M37" s="5"/>
      <c r="N37" s="5"/>
      <c r="O37" s="5"/>
      <c r="P37" s="5"/>
      <c r="Q37" s="5"/>
      <c r="R37" s="5"/>
      <c r="S37" s="5"/>
      <c r="T37" s="5"/>
      <c r="U37" s="5"/>
    </row>
    <row r="38" spans="1:21" x14ac:dyDescent="0.25">
      <c r="A38" s="5"/>
      <c r="B38" s="5"/>
      <c r="C38" s="5"/>
      <c r="D38" s="5"/>
      <c r="E38" s="5"/>
      <c r="F38" s="5"/>
      <c r="G38" s="5"/>
      <c r="H38" s="5"/>
      <c r="I38" s="5"/>
      <c r="J38" s="5"/>
      <c r="K38" s="5"/>
      <c r="L38" s="5"/>
      <c r="M38" s="5"/>
      <c r="N38" s="5"/>
      <c r="O38" s="5"/>
      <c r="P38" s="5"/>
      <c r="Q38" s="5"/>
      <c r="R38" s="5"/>
      <c r="S38" s="5"/>
      <c r="T38" s="5"/>
      <c r="U38" s="5"/>
    </row>
    <row r="39" spans="1:21" x14ac:dyDescent="0.25">
      <c r="A39" s="5"/>
      <c r="B39" s="5"/>
      <c r="C39" s="5"/>
      <c r="D39" s="5"/>
      <c r="E39" s="5"/>
      <c r="F39" s="5"/>
      <c r="G39" s="5"/>
      <c r="H39" s="5"/>
      <c r="I39" s="5"/>
      <c r="J39" s="5"/>
      <c r="K39" s="5"/>
      <c r="L39" s="5"/>
      <c r="M39" s="5"/>
      <c r="N39" s="5"/>
      <c r="O39" s="5"/>
      <c r="P39" s="5"/>
      <c r="Q39" s="5"/>
      <c r="R39" s="5"/>
      <c r="S39" s="5"/>
      <c r="T39" s="5"/>
      <c r="U39" s="5"/>
    </row>
    <row r="40" spans="1:21" x14ac:dyDescent="0.25">
      <c r="A40" s="5"/>
      <c r="B40" s="5"/>
      <c r="C40" s="5"/>
      <c r="D40" s="5"/>
      <c r="E40" s="5"/>
      <c r="F40" s="5"/>
      <c r="G40" s="5"/>
      <c r="H40" s="5"/>
      <c r="I40" s="5"/>
      <c r="J40" s="5"/>
      <c r="K40" s="5"/>
      <c r="L40" s="5"/>
      <c r="M40" s="5"/>
      <c r="N40" s="5"/>
      <c r="O40" s="5"/>
      <c r="P40" s="5"/>
      <c r="Q40" s="5"/>
      <c r="R40" s="5"/>
      <c r="S40" s="5"/>
      <c r="T40" s="5"/>
      <c r="U40" s="5"/>
    </row>
    <row r="41" spans="1:21" x14ac:dyDescent="0.25">
      <c r="A41" s="5"/>
      <c r="B41" s="5"/>
      <c r="C41" s="5"/>
      <c r="D41" s="5"/>
      <c r="E41" s="5"/>
      <c r="F41" s="5"/>
      <c r="G41" s="5"/>
      <c r="H41" s="5"/>
      <c r="I41" s="5"/>
      <c r="J41" s="5"/>
      <c r="K41" s="5"/>
      <c r="L41" s="5"/>
      <c r="M41" s="5"/>
      <c r="N41" s="5"/>
      <c r="O41" s="5"/>
      <c r="P41" s="5"/>
      <c r="Q41" s="5"/>
      <c r="R41" s="5"/>
      <c r="S41" s="5"/>
      <c r="T41" s="5"/>
      <c r="U41" s="5"/>
    </row>
    <row r="42" spans="1:21" x14ac:dyDescent="0.25">
      <c r="A42" s="5"/>
      <c r="B42" s="5"/>
      <c r="C42" s="5"/>
      <c r="D42" s="5"/>
      <c r="E42" s="5"/>
      <c r="F42" s="5"/>
      <c r="G42" s="5"/>
      <c r="H42" s="5"/>
      <c r="I42" s="5"/>
      <c r="J42" s="5"/>
      <c r="K42" s="5"/>
      <c r="L42" s="5"/>
      <c r="M42" s="5"/>
      <c r="N42" s="5"/>
      <c r="O42" s="5"/>
      <c r="P42" s="5"/>
      <c r="Q42" s="5"/>
      <c r="R42" s="5"/>
      <c r="S42" s="5"/>
      <c r="T42" s="5"/>
      <c r="U42" s="2"/>
    </row>
    <row r="43" spans="1:21" x14ac:dyDescent="0.25">
      <c r="A43" s="5"/>
      <c r="B43" s="5"/>
      <c r="C43" s="5"/>
      <c r="D43" s="5"/>
      <c r="E43" s="5"/>
      <c r="F43" s="5"/>
      <c r="G43" s="5"/>
      <c r="H43" s="5"/>
      <c r="I43" s="5"/>
      <c r="J43" s="5"/>
      <c r="K43" s="5"/>
      <c r="L43" s="5"/>
      <c r="M43" s="5"/>
      <c r="N43" s="5"/>
      <c r="O43" s="5"/>
      <c r="P43" s="5"/>
      <c r="Q43" s="5"/>
      <c r="R43" s="5"/>
      <c r="S43" s="5"/>
      <c r="T43" s="5"/>
      <c r="U43" s="6"/>
    </row>
    <row r="44" spans="1:21" x14ac:dyDescent="0.25">
      <c r="A44" s="2"/>
      <c r="B44" s="2"/>
      <c r="C44" s="2"/>
      <c r="D44" s="2"/>
      <c r="E44" s="91"/>
      <c r="F44" s="91"/>
      <c r="G44" s="91"/>
      <c r="H44" s="2"/>
      <c r="I44" s="91"/>
      <c r="J44" s="91"/>
      <c r="K44" s="91"/>
      <c r="L44" s="91"/>
      <c r="M44" s="91"/>
      <c r="N44" s="91"/>
      <c r="O44" s="91"/>
      <c r="P44" s="91"/>
      <c r="Q44" s="91"/>
      <c r="R44" s="91"/>
      <c r="S44" s="91"/>
      <c r="T44" s="2"/>
      <c r="U44" s="5"/>
    </row>
    <row r="45" spans="1:21" x14ac:dyDescent="0.25">
      <c r="A45" s="6"/>
      <c r="B45" s="6"/>
      <c r="C45" s="6"/>
      <c r="D45" s="6"/>
      <c r="E45" s="6"/>
      <c r="F45" s="6"/>
      <c r="G45" s="6"/>
      <c r="H45" s="6"/>
      <c r="I45" s="6"/>
      <c r="J45" s="6"/>
      <c r="K45" s="6"/>
      <c r="L45" s="6"/>
      <c r="M45" s="6"/>
      <c r="N45" s="6"/>
      <c r="O45" s="6"/>
      <c r="P45" s="6"/>
      <c r="Q45" s="6"/>
      <c r="R45" s="6"/>
      <c r="S45" s="6"/>
      <c r="T45" s="6"/>
      <c r="U45" s="5"/>
    </row>
    <row r="46" spans="1:21" x14ac:dyDescent="0.25">
      <c r="A46" s="5"/>
      <c r="B46" s="5"/>
      <c r="C46" s="5"/>
      <c r="D46" s="5"/>
      <c r="E46" s="5"/>
      <c r="F46" s="5"/>
      <c r="G46" s="5"/>
      <c r="H46" s="5"/>
      <c r="I46" s="5"/>
      <c r="J46" s="5"/>
      <c r="K46" s="5"/>
      <c r="L46" s="5"/>
      <c r="M46" s="5"/>
      <c r="N46" s="5"/>
      <c r="O46" s="5"/>
      <c r="P46" s="5"/>
      <c r="Q46" s="5"/>
      <c r="R46" s="5"/>
      <c r="S46" s="5"/>
      <c r="T46" s="5"/>
      <c r="U46" s="5"/>
    </row>
    <row r="47" spans="1:21" x14ac:dyDescent="0.25">
      <c r="A47" s="5"/>
      <c r="B47" s="5"/>
      <c r="C47" s="5"/>
      <c r="D47" s="5"/>
      <c r="E47" s="5"/>
      <c r="F47" s="5"/>
      <c r="G47" s="5"/>
      <c r="H47" s="5"/>
      <c r="I47" s="5"/>
      <c r="J47" s="5"/>
      <c r="K47" s="5"/>
      <c r="L47" s="5"/>
      <c r="M47" s="5"/>
      <c r="N47" s="5"/>
      <c r="O47" s="5"/>
      <c r="P47" s="5"/>
      <c r="Q47" s="5"/>
      <c r="R47" s="5"/>
      <c r="S47" s="5"/>
      <c r="T47" s="5"/>
      <c r="U47" s="5"/>
    </row>
    <row r="48" spans="1:21" x14ac:dyDescent="0.25">
      <c r="A48" s="5"/>
      <c r="B48" s="5"/>
      <c r="C48" s="5"/>
      <c r="D48" s="5"/>
      <c r="E48" s="5"/>
      <c r="F48" s="5"/>
      <c r="G48" s="5"/>
      <c r="H48" s="5"/>
      <c r="I48" s="5"/>
      <c r="J48" s="5"/>
      <c r="K48" s="5"/>
      <c r="L48" s="5"/>
      <c r="M48" s="5"/>
      <c r="N48" s="5"/>
      <c r="O48" s="5"/>
      <c r="P48" s="5"/>
      <c r="Q48" s="5"/>
      <c r="R48" s="5"/>
      <c r="S48" s="5"/>
      <c r="T48" s="5"/>
      <c r="U48" s="5"/>
    </row>
    <row r="49" spans="1:21" x14ac:dyDescent="0.25">
      <c r="A49" s="5"/>
      <c r="B49" s="5"/>
      <c r="C49" s="5"/>
      <c r="D49" s="5"/>
      <c r="E49" s="5"/>
      <c r="F49" s="5"/>
      <c r="G49" s="5"/>
      <c r="H49" s="5"/>
      <c r="I49" s="5"/>
      <c r="J49" s="5"/>
      <c r="K49" s="5"/>
      <c r="L49" s="5"/>
      <c r="M49" s="5"/>
      <c r="N49" s="5"/>
      <c r="O49" s="5"/>
      <c r="P49" s="5"/>
      <c r="Q49" s="5"/>
      <c r="R49" s="5"/>
      <c r="S49" s="5"/>
      <c r="T49" s="5"/>
      <c r="U49" s="5"/>
    </row>
    <row r="50" spans="1:21" x14ac:dyDescent="0.25">
      <c r="A50" s="5"/>
      <c r="B50" s="5"/>
      <c r="C50" s="5"/>
      <c r="D50" s="5"/>
      <c r="E50" s="5"/>
      <c r="F50" s="5"/>
      <c r="G50" s="5"/>
      <c r="H50" s="5"/>
      <c r="I50" s="5"/>
      <c r="J50" s="5"/>
      <c r="K50" s="5"/>
      <c r="L50" s="5"/>
      <c r="M50" s="5"/>
      <c r="N50" s="5"/>
      <c r="O50" s="5"/>
      <c r="P50" s="5"/>
      <c r="Q50" s="5"/>
      <c r="R50" s="5"/>
      <c r="S50" s="5"/>
      <c r="T50" s="5"/>
      <c r="U50" s="5"/>
    </row>
    <row r="51" spans="1:21" x14ac:dyDescent="0.25">
      <c r="A51" s="5"/>
      <c r="B51" s="5"/>
      <c r="C51" s="5"/>
      <c r="D51" s="5"/>
      <c r="E51" s="5"/>
      <c r="F51" s="5"/>
      <c r="G51" s="5"/>
      <c r="H51" s="5"/>
      <c r="I51" s="5"/>
      <c r="J51" s="5"/>
      <c r="K51" s="5"/>
      <c r="L51" s="5"/>
      <c r="M51" s="5"/>
      <c r="N51" s="5"/>
      <c r="O51" s="5"/>
      <c r="P51" s="5"/>
      <c r="Q51" s="5"/>
      <c r="R51" s="5"/>
      <c r="S51" s="5"/>
      <c r="T51" s="5"/>
      <c r="U51" s="6"/>
    </row>
    <row r="52" spans="1:21" x14ac:dyDescent="0.25">
      <c r="A52" s="5"/>
      <c r="B52" s="5"/>
      <c r="C52" s="5"/>
      <c r="D52" s="5"/>
      <c r="E52" s="5"/>
      <c r="F52" s="5"/>
      <c r="G52" s="5"/>
      <c r="H52" s="5"/>
      <c r="I52" s="5"/>
      <c r="J52" s="5"/>
      <c r="K52" s="5"/>
      <c r="L52" s="5"/>
      <c r="M52" s="5"/>
      <c r="N52" s="5"/>
      <c r="O52" s="5"/>
      <c r="P52" s="5"/>
      <c r="Q52" s="5"/>
      <c r="R52" s="5"/>
      <c r="S52" s="5"/>
      <c r="T52" s="5"/>
      <c r="U52" s="5"/>
    </row>
    <row r="53" spans="1:21" x14ac:dyDescent="0.25">
      <c r="A53" s="6"/>
      <c r="B53" s="6"/>
      <c r="C53" s="6"/>
      <c r="D53" s="6"/>
      <c r="E53" s="6"/>
      <c r="F53" s="6"/>
      <c r="G53" s="6"/>
      <c r="H53" s="6"/>
      <c r="I53" s="6"/>
      <c r="J53" s="6"/>
      <c r="K53" s="6"/>
      <c r="L53" s="6"/>
      <c r="M53" s="6"/>
      <c r="N53" s="6"/>
      <c r="O53" s="6"/>
      <c r="P53" s="6"/>
      <c r="Q53" s="6"/>
      <c r="R53" s="6"/>
      <c r="S53" s="6"/>
      <c r="T53" s="6"/>
      <c r="U53" s="5"/>
    </row>
    <row r="54" spans="1:21" x14ac:dyDescent="0.25">
      <c r="A54" s="5"/>
      <c r="B54" s="5"/>
      <c r="C54" s="5"/>
      <c r="D54" s="5"/>
      <c r="E54" s="5"/>
      <c r="F54" s="5"/>
      <c r="G54" s="5"/>
      <c r="H54" s="5"/>
      <c r="I54" s="5"/>
      <c r="J54" s="5"/>
      <c r="K54" s="5"/>
      <c r="L54" s="5"/>
      <c r="M54" s="5"/>
      <c r="N54" s="5"/>
      <c r="O54" s="5"/>
      <c r="P54" s="5"/>
      <c r="Q54" s="5"/>
      <c r="R54" s="5"/>
      <c r="S54" s="5"/>
      <c r="T54" s="5"/>
      <c r="U54" s="5"/>
    </row>
    <row r="55" spans="1:21" x14ac:dyDescent="0.25">
      <c r="A55" s="5"/>
      <c r="B55" s="5"/>
      <c r="C55" s="5"/>
      <c r="D55" s="5"/>
      <c r="E55" s="5"/>
      <c r="F55" s="5"/>
      <c r="G55" s="5"/>
      <c r="H55" s="5"/>
      <c r="I55" s="5"/>
      <c r="J55" s="5"/>
      <c r="K55" s="5"/>
      <c r="L55" s="5"/>
      <c r="M55" s="5"/>
      <c r="N55" s="5"/>
      <c r="O55" s="5"/>
      <c r="P55" s="5"/>
      <c r="Q55" s="5"/>
      <c r="R55" s="5"/>
      <c r="S55" s="5"/>
      <c r="T55" s="5"/>
      <c r="U55" s="5"/>
    </row>
    <row r="56" spans="1:21" x14ac:dyDescent="0.25">
      <c r="A56" s="5"/>
      <c r="B56" s="5"/>
      <c r="C56" s="5"/>
      <c r="D56" s="5"/>
      <c r="E56" s="5"/>
      <c r="F56" s="5"/>
      <c r="G56" s="5"/>
      <c r="H56" s="5"/>
      <c r="I56" s="5"/>
      <c r="J56" s="5"/>
      <c r="K56" s="5"/>
      <c r="L56" s="5"/>
      <c r="M56" s="5"/>
      <c r="N56" s="5"/>
      <c r="O56" s="5"/>
      <c r="P56" s="5"/>
      <c r="Q56" s="5"/>
      <c r="R56" s="5"/>
      <c r="S56" s="5"/>
      <c r="T56" s="5"/>
      <c r="U56" s="5"/>
    </row>
    <row r="57" spans="1:21" x14ac:dyDescent="0.25">
      <c r="A57" s="5"/>
      <c r="B57" s="5"/>
      <c r="C57" s="5"/>
      <c r="D57" s="5"/>
      <c r="E57" s="5"/>
      <c r="F57" s="5"/>
      <c r="G57" s="5"/>
      <c r="H57" s="5"/>
      <c r="I57" s="5"/>
      <c r="J57" s="5"/>
      <c r="K57" s="5"/>
      <c r="L57" s="5"/>
      <c r="M57" s="5"/>
      <c r="N57" s="5"/>
      <c r="O57" s="5"/>
      <c r="P57" s="5"/>
      <c r="Q57" s="5"/>
      <c r="R57" s="5"/>
      <c r="S57" s="5"/>
      <c r="T57" s="5"/>
      <c r="U57" s="5"/>
    </row>
    <row r="58" spans="1:21" x14ac:dyDescent="0.25">
      <c r="A58" s="5"/>
      <c r="B58" s="5"/>
      <c r="C58" s="5"/>
      <c r="D58" s="5"/>
      <c r="E58" s="5"/>
      <c r="F58" s="5"/>
      <c r="G58" s="5"/>
      <c r="H58" s="5"/>
      <c r="I58" s="5"/>
      <c r="J58" s="5"/>
      <c r="K58" s="5"/>
      <c r="L58" s="5"/>
      <c r="M58" s="5"/>
      <c r="N58" s="5"/>
      <c r="O58" s="5"/>
      <c r="P58" s="5"/>
      <c r="Q58" s="5"/>
      <c r="R58" s="5"/>
      <c r="S58" s="5"/>
      <c r="T58" s="5"/>
      <c r="U58" s="5"/>
    </row>
    <row r="59" spans="1:21" x14ac:dyDescent="0.25">
      <c r="A59" s="5"/>
      <c r="B59" s="5"/>
      <c r="C59" s="5"/>
      <c r="D59" s="5"/>
      <c r="E59" s="5"/>
      <c r="F59" s="5"/>
      <c r="G59" s="5"/>
      <c r="H59" s="5"/>
      <c r="I59" s="5"/>
      <c r="J59" s="5"/>
      <c r="K59" s="5"/>
      <c r="L59" s="5"/>
      <c r="M59" s="5"/>
      <c r="N59" s="5"/>
      <c r="O59" s="5"/>
      <c r="P59" s="5"/>
      <c r="Q59" s="5"/>
      <c r="R59" s="5"/>
      <c r="S59" s="5"/>
      <c r="T59" s="5"/>
      <c r="U59" s="6"/>
    </row>
    <row r="60" spans="1:21" x14ac:dyDescent="0.25">
      <c r="A60" s="5"/>
      <c r="B60" s="5"/>
      <c r="C60" s="5"/>
      <c r="D60" s="5"/>
      <c r="E60" s="5"/>
      <c r="F60" s="5"/>
      <c r="G60" s="5"/>
      <c r="H60" s="5"/>
      <c r="I60" s="5"/>
      <c r="J60" s="5"/>
      <c r="K60" s="5"/>
      <c r="L60" s="5"/>
      <c r="M60" s="5"/>
      <c r="N60" s="5"/>
      <c r="O60" s="5"/>
      <c r="P60" s="5"/>
      <c r="Q60" s="5"/>
      <c r="R60" s="5"/>
      <c r="S60" s="5"/>
      <c r="T60" s="5"/>
      <c r="U60" s="5"/>
    </row>
    <row r="61" spans="1:21" x14ac:dyDescent="0.25">
      <c r="A61" s="6"/>
      <c r="B61" s="6"/>
      <c r="C61" s="6"/>
      <c r="D61" s="6"/>
      <c r="E61" s="6"/>
      <c r="F61" s="6"/>
      <c r="G61" s="6"/>
      <c r="H61" s="6"/>
      <c r="I61" s="6"/>
      <c r="J61" s="6"/>
      <c r="K61" s="6"/>
      <c r="L61" s="6"/>
      <c r="M61" s="6"/>
      <c r="N61" s="6"/>
      <c r="O61" s="6"/>
      <c r="P61" s="6"/>
      <c r="Q61" s="6"/>
      <c r="R61" s="6"/>
      <c r="S61" s="6"/>
      <c r="T61" s="6"/>
      <c r="U61" s="5"/>
    </row>
    <row r="62" spans="1:21" x14ac:dyDescent="0.25">
      <c r="A62" s="5"/>
      <c r="B62" s="5"/>
      <c r="C62" s="5"/>
      <c r="D62" s="5"/>
      <c r="E62" s="5"/>
      <c r="F62" s="5"/>
      <c r="G62" s="5"/>
      <c r="H62" s="5"/>
      <c r="I62" s="5"/>
      <c r="J62" s="5"/>
      <c r="K62" s="5"/>
      <c r="L62" s="5"/>
      <c r="M62" s="5"/>
      <c r="N62" s="5"/>
      <c r="O62" s="5"/>
      <c r="P62" s="5"/>
      <c r="Q62" s="5"/>
      <c r="R62" s="5"/>
      <c r="S62" s="5"/>
      <c r="T62" s="5"/>
      <c r="U62" s="5"/>
    </row>
    <row r="63" spans="1:21" x14ac:dyDescent="0.25">
      <c r="A63" s="5"/>
      <c r="B63" s="5"/>
      <c r="C63" s="5"/>
      <c r="D63" s="5"/>
      <c r="E63" s="5"/>
      <c r="F63" s="5"/>
      <c r="G63" s="5"/>
      <c r="H63" s="5"/>
      <c r="I63" s="5"/>
      <c r="J63" s="5"/>
      <c r="K63" s="5"/>
      <c r="L63" s="5"/>
      <c r="M63" s="5"/>
      <c r="N63" s="5"/>
      <c r="O63" s="5"/>
      <c r="P63" s="5"/>
      <c r="Q63" s="5"/>
      <c r="R63" s="5"/>
      <c r="S63" s="5"/>
      <c r="T63" s="5"/>
      <c r="U63" s="5"/>
    </row>
    <row r="64" spans="1:21" x14ac:dyDescent="0.25">
      <c r="A64" s="5"/>
      <c r="B64" s="5"/>
      <c r="C64" s="5"/>
      <c r="D64" s="5"/>
      <c r="E64" s="5"/>
      <c r="F64" s="5"/>
      <c r="G64" s="5"/>
      <c r="H64" s="5"/>
      <c r="I64" s="5"/>
      <c r="J64" s="5"/>
      <c r="K64" s="5"/>
      <c r="L64" s="5"/>
      <c r="M64" s="5"/>
      <c r="N64" s="5"/>
      <c r="O64" s="5"/>
      <c r="P64" s="5"/>
      <c r="Q64" s="5"/>
      <c r="R64" s="5"/>
      <c r="S64" s="5"/>
      <c r="T64" s="5"/>
      <c r="U64" s="5"/>
    </row>
    <row r="65" spans="1:21" x14ac:dyDescent="0.25">
      <c r="A65" s="5"/>
      <c r="B65" s="5"/>
      <c r="C65" s="5"/>
      <c r="D65" s="5"/>
      <c r="E65" s="5"/>
      <c r="F65" s="5"/>
      <c r="G65" s="5"/>
      <c r="H65" s="5"/>
      <c r="I65" s="5"/>
      <c r="J65" s="5"/>
      <c r="K65" s="5"/>
      <c r="L65" s="5"/>
      <c r="M65" s="5"/>
      <c r="N65" s="5"/>
      <c r="O65" s="5"/>
      <c r="P65" s="5"/>
      <c r="Q65" s="5"/>
      <c r="R65" s="5"/>
      <c r="S65" s="5"/>
      <c r="T65" s="5"/>
      <c r="U65" s="5"/>
    </row>
    <row r="66" spans="1:21" x14ac:dyDescent="0.25">
      <c r="A66" s="5"/>
      <c r="B66" s="5"/>
      <c r="C66" s="5"/>
      <c r="D66" s="5"/>
      <c r="E66" s="5"/>
      <c r="F66" s="5"/>
      <c r="G66" s="5"/>
      <c r="H66" s="5"/>
      <c r="I66" s="5"/>
      <c r="J66" s="5"/>
      <c r="K66" s="5"/>
      <c r="L66" s="5"/>
      <c r="M66" s="5"/>
      <c r="N66" s="5"/>
      <c r="O66" s="5"/>
      <c r="P66" s="5"/>
      <c r="Q66" s="5"/>
      <c r="R66" s="5"/>
      <c r="S66" s="5"/>
      <c r="T66" s="5"/>
      <c r="U66" s="5"/>
    </row>
    <row r="67" spans="1:21" x14ac:dyDescent="0.25">
      <c r="A67" s="5"/>
      <c r="B67" s="5"/>
      <c r="C67" s="5"/>
      <c r="D67" s="5"/>
      <c r="E67" s="5"/>
      <c r="F67" s="5"/>
      <c r="G67" s="5"/>
      <c r="H67" s="5"/>
      <c r="I67" s="5"/>
      <c r="J67" s="5"/>
      <c r="K67" s="5"/>
      <c r="L67" s="5"/>
      <c r="M67" s="5"/>
      <c r="N67" s="5"/>
      <c r="O67" s="5"/>
      <c r="P67" s="5"/>
      <c r="Q67" s="5"/>
      <c r="R67" s="5"/>
      <c r="S67" s="5"/>
      <c r="T67" s="5"/>
      <c r="U67" s="6"/>
    </row>
    <row r="68" spans="1:21" x14ac:dyDescent="0.25">
      <c r="A68" s="5"/>
      <c r="B68" s="5"/>
      <c r="C68" s="5"/>
      <c r="D68" s="5"/>
      <c r="E68" s="5"/>
      <c r="F68" s="5"/>
      <c r="G68" s="5"/>
      <c r="H68" s="5"/>
      <c r="I68" s="5"/>
      <c r="J68" s="5"/>
      <c r="K68" s="5"/>
      <c r="L68" s="5"/>
      <c r="M68" s="5"/>
      <c r="N68" s="5"/>
      <c r="O68" s="5"/>
      <c r="P68" s="5"/>
      <c r="Q68" s="5"/>
      <c r="R68" s="5"/>
      <c r="S68" s="5"/>
      <c r="T68" s="5"/>
      <c r="U68" s="5"/>
    </row>
    <row r="69" spans="1:21" x14ac:dyDescent="0.25">
      <c r="A69" s="6"/>
      <c r="B69" s="6"/>
      <c r="C69" s="6"/>
      <c r="D69" s="6"/>
      <c r="E69" s="6"/>
      <c r="F69" s="6"/>
      <c r="G69" s="6"/>
      <c r="H69" s="6"/>
      <c r="I69" s="6"/>
      <c r="J69" s="6"/>
      <c r="K69" s="6"/>
      <c r="L69" s="6"/>
      <c r="M69" s="6"/>
      <c r="N69" s="6"/>
      <c r="O69" s="6"/>
      <c r="P69" s="6"/>
      <c r="Q69" s="6"/>
      <c r="R69" s="6"/>
      <c r="S69" s="6"/>
      <c r="T69" s="6"/>
      <c r="U69" s="5"/>
    </row>
    <row r="70" spans="1:21" x14ac:dyDescent="0.25">
      <c r="A70" s="5"/>
      <c r="B70" s="5"/>
      <c r="C70" s="5"/>
      <c r="D70" s="5"/>
      <c r="E70" s="5"/>
      <c r="F70" s="5"/>
      <c r="G70" s="5"/>
      <c r="H70" s="5"/>
      <c r="I70" s="5"/>
      <c r="J70" s="5"/>
      <c r="K70" s="5"/>
      <c r="L70" s="5"/>
      <c r="M70" s="5"/>
      <c r="N70" s="5"/>
      <c r="O70" s="5"/>
      <c r="P70" s="5"/>
      <c r="Q70" s="5"/>
      <c r="R70" s="5"/>
      <c r="S70" s="5"/>
      <c r="T70" s="5"/>
      <c r="U70" s="5"/>
    </row>
    <row r="71" spans="1:21" x14ac:dyDescent="0.25">
      <c r="A71" s="5"/>
      <c r="B71" s="5"/>
      <c r="C71" s="5"/>
      <c r="D71" s="5"/>
      <c r="E71" s="5"/>
      <c r="F71" s="5"/>
      <c r="G71" s="5"/>
      <c r="H71" s="5"/>
      <c r="I71" s="5"/>
      <c r="J71" s="5"/>
      <c r="K71" s="5"/>
      <c r="L71" s="5"/>
      <c r="M71" s="5"/>
      <c r="N71" s="5"/>
      <c r="O71" s="5"/>
      <c r="P71" s="5"/>
      <c r="Q71" s="5"/>
      <c r="R71" s="5"/>
      <c r="S71" s="5"/>
      <c r="T71" s="5"/>
      <c r="U71" s="5"/>
    </row>
    <row r="72" spans="1:21" x14ac:dyDescent="0.25">
      <c r="A72" s="5"/>
      <c r="B72" s="5"/>
      <c r="C72" s="5"/>
      <c r="D72" s="5"/>
      <c r="E72" s="5"/>
      <c r="F72" s="5"/>
      <c r="G72" s="5"/>
      <c r="H72" s="5"/>
      <c r="I72" s="5"/>
      <c r="J72" s="5"/>
      <c r="K72" s="5"/>
      <c r="L72" s="5"/>
      <c r="M72" s="5"/>
      <c r="N72" s="5"/>
      <c r="O72" s="5"/>
      <c r="P72" s="5"/>
      <c r="Q72" s="5"/>
      <c r="R72" s="5"/>
      <c r="S72" s="5"/>
      <c r="T72" s="5"/>
      <c r="U72" s="5"/>
    </row>
    <row r="73" spans="1:21" x14ac:dyDescent="0.25">
      <c r="A73" s="5"/>
      <c r="B73" s="5"/>
      <c r="C73" s="5"/>
      <c r="D73" s="5"/>
      <c r="E73" s="5"/>
      <c r="F73" s="5"/>
      <c r="G73" s="5"/>
      <c r="H73" s="5"/>
      <c r="I73" s="5"/>
      <c r="J73" s="5"/>
      <c r="K73" s="5"/>
      <c r="L73" s="5"/>
      <c r="M73" s="5"/>
      <c r="N73" s="5"/>
      <c r="O73" s="5"/>
      <c r="P73" s="5"/>
      <c r="Q73" s="5"/>
      <c r="R73" s="5"/>
      <c r="S73" s="5"/>
      <c r="T73" s="5"/>
      <c r="U73" s="5"/>
    </row>
    <row r="74" spans="1:21" x14ac:dyDescent="0.25">
      <c r="A74" s="5"/>
      <c r="B74" s="5"/>
      <c r="C74" s="5"/>
      <c r="D74" s="5"/>
      <c r="E74" s="5"/>
      <c r="F74" s="5"/>
      <c r="G74" s="5"/>
      <c r="H74" s="5"/>
      <c r="I74" s="5"/>
      <c r="J74" s="5"/>
      <c r="K74" s="5"/>
      <c r="L74" s="5"/>
      <c r="M74" s="5"/>
      <c r="N74" s="5"/>
      <c r="O74" s="5"/>
      <c r="P74" s="5"/>
      <c r="Q74" s="5"/>
      <c r="R74" s="5"/>
      <c r="S74" s="5"/>
      <c r="T74" s="5"/>
      <c r="U74" s="5"/>
    </row>
    <row r="75" spans="1:21" x14ac:dyDescent="0.25">
      <c r="A75" s="5"/>
      <c r="B75" s="5"/>
      <c r="C75" s="5"/>
      <c r="D75" s="5"/>
      <c r="E75" s="5"/>
      <c r="F75" s="5"/>
      <c r="G75" s="5"/>
      <c r="H75" s="5"/>
      <c r="I75" s="5"/>
      <c r="J75" s="5"/>
      <c r="K75" s="5"/>
      <c r="L75" s="5"/>
      <c r="M75" s="5"/>
      <c r="N75" s="5"/>
      <c r="O75" s="5"/>
      <c r="P75" s="5"/>
      <c r="Q75" s="5"/>
      <c r="R75" s="5"/>
      <c r="S75" s="5"/>
      <c r="T75" s="5"/>
      <c r="U75" s="6"/>
    </row>
    <row r="76" spans="1:21" x14ac:dyDescent="0.25">
      <c r="A76" s="5"/>
      <c r="B76" s="5"/>
      <c r="C76" s="5"/>
      <c r="D76" s="5"/>
      <c r="E76" s="5"/>
      <c r="F76" s="5"/>
      <c r="G76" s="5"/>
      <c r="H76" s="5"/>
      <c r="I76" s="5"/>
      <c r="J76" s="5"/>
      <c r="K76" s="5"/>
      <c r="L76" s="5"/>
      <c r="M76" s="5"/>
      <c r="N76" s="5"/>
      <c r="O76" s="5"/>
      <c r="P76" s="5"/>
      <c r="Q76" s="5"/>
      <c r="R76" s="5"/>
      <c r="S76" s="5"/>
      <c r="T76" s="5"/>
      <c r="U76" s="5"/>
    </row>
    <row r="77" spans="1:21" x14ac:dyDescent="0.25">
      <c r="A77" s="6"/>
      <c r="B77" s="6"/>
      <c r="C77" s="6"/>
      <c r="D77" s="6"/>
      <c r="E77" s="6"/>
      <c r="F77" s="6"/>
      <c r="G77" s="6"/>
      <c r="H77" s="6"/>
      <c r="I77" s="6"/>
      <c r="J77" s="6"/>
      <c r="K77" s="6"/>
      <c r="L77" s="6"/>
      <c r="M77" s="6"/>
      <c r="N77" s="6"/>
      <c r="O77" s="6"/>
      <c r="P77" s="6"/>
      <c r="Q77" s="6"/>
      <c r="R77" s="6"/>
      <c r="S77" s="6"/>
      <c r="T77" s="6"/>
      <c r="U77" s="5"/>
    </row>
    <row r="78" spans="1:21" x14ac:dyDescent="0.25">
      <c r="A78" s="5"/>
      <c r="B78" s="5"/>
      <c r="C78" s="5"/>
      <c r="D78" s="5"/>
      <c r="E78" s="5"/>
      <c r="F78" s="5"/>
      <c r="G78" s="5"/>
      <c r="H78" s="5"/>
      <c r="I78" s="5"/>
      <c r="J78" s="5"/>
      <c r="K78" s="5"/>
      <c r="L78" s="5"/>
      <c r="M78" s="5"/>
      <c r="N78" s="5"/>
      <c r="O78" s="5"/>
      <c r="P78" s="5"/>
      <c r="Q78" s="5"/>
      <c r="R78" s="5"/>
      <c r="S78" s="5"/>
      <c r="T78" s="5"/>
      <c r="U78" s="5"/>
    </row>
    <row r="79" spans="1:21" x14ac:dyDescent="0.25">
      <c r="A79" s="5"/>
      <c r="B79" s="5"/>
      <c r="C79" s="5"/>
      <c r="D79" s="5"/>
      <c r="E79" s="5"/>
      <c r="F79" s="5"/>
      <c r="G79" s="5"/>
      <c r="H79" s="5"/>
      <c r="I79" s="5"/>
      <c r="J79" s="5"/>
      <c r="K79" s="5"/>
      <c r="L79" s="5"/>
      <c r="M79" s="5"/>
      <c r="N79" s="5"/>
      <c r="O79" s="5"/>
      <c r="P79" s="5"/>
      <c r="Q79" s="5"/>
      <c r="R79" s="5"/>
      <c r="S79" s="5"/>
      <c r="T79" s="5"/>
      <c r="U79" s="5"/>
    </row>
    <row r="80" spans="1:21" x14ac:dyDescent="0.25">
      <c r="A80" s="5"/>
      <c r="B80" s="5"/>
      <c r="C80" s="5"/>
      <c r="D80" s="5"/>
      <c r="E80" s="5"/>
      <c r="F80" s="5"/>
      <c r="G80" s="5"/>
      <c r="H80" s="5"/>
      <c r="I80" s="5"/>
      <c r="J80" s="5"/>
      <c r="K80" s="5"/>
      <c r="L80" s="5"/>
      <c r="M80" s="5"/>
      <c r="N80" s="5"/>
      <c r="O80" s="5"/>
      <c r="P80" s="5"/>
      <c r="Q80" s="5"/>
      <c r="R80" s="5"/>
      <c r="S80" s="5"/>
      <c r="T80" s="5"/>
      <c r="U80" s="5"/>
    </row>
    <row r="81" spans="1:21" x14ac:dyDescent="0.25">
      <c r="A81" s="5"/>
      <c r="B81" s="5"/>
      <c r="C81" s="5"/>
      <c r="D81" s="5"/>
      <c r="E81" s="5"/>
      <c r="F81" s="5"/>
      <c r="G81" s="5"/>
      <c r="H81" s="5"/>
      <c r="I81" s="5"/>
      <c r="J81" s="5"/>
      <c r="K81" s="5"/>
      <c r="L81" s="5"/>
      <c r="M81" s="5"/>
      <c r="N81" s="5"/>
      <c r="O81" s="5"/>
      <c r="P81" s="5"/>
      <c r="Q81" s="5"/>
      <c r="R81" s="5"/>
      <c r="S81" s="5"/>
      <c r="T81" s="5"/>
      <c r="U81" s="5"/>
    </row>
    <row r="82" spans="1:21" x14ac:dyDescent="0.25">
      <c r="A82" s="5"/>
      <c r="B82" s="5"/>
      <c r="C82" s="5"/>
      <c r="D82" s="5"/>
      <c r="E82" s="5"/>
      <c r="F82" s="5"/>
      <c r="G82" s="5"/>
      <c r="H82" s="5"/>
      <c r="I82" s="5"/>
      <c r="J82" s="5"/>
      <c r="K82" s="5"/>
      <c r="L82" s="5"/>
      <c r="M82" s="5"/>
      <c r="N82" s="5"/>
      <c r="O82" s="5"/>
      <c r="P82" s="5"/>
      <c r="Q82" s="5"/>
      <c r="R82" s="5"/>
      <c r="S82" s="5"/>
      <c r="T82" s="5"/>
      <c r="U82" s="5"/>
    </row>
    <row r="83" spans="1:21" x14ac:dyDescent="0.25">
      <c r="A83" s="5"/>
      <c r="B83" s="5"/>
      <c r="C83" s="5"/>
      <c r="D83" s="5"/>
      <c r="E83" s="5"/>
      <c r="F83" s="5"/>
      <c r="G83" s="5"/>
      <c r="H83" s="5"/>
      <c r="I83" s="5"/>
      <c r="J83" s="5"/>
      <c r="K83" s="5"/>
      <c r="L83" s="5"/>
      <c r="M83" s="5"/>
      <c r="N83" s="5"/>
      <c r="O83" s="5"/>
      <c r="P83" s="5"/>
      <c r="Q83" s="5"/>
      <c r="R83" s="5"/>
      <c r="S83" s="5"/>
      <c r="T83" s="5"/>
      <c r="U83" s="5"/>
    </row>
    <row r="84" spans="1:21" x14ac:dyDescent="0.25">
      <c r="A84" s="5"/>
      <c r="B84" s="5"/>
      <c r="C84" s="5"/>
      <c r="D84" s="5"/>
      <c r="E84" s="5"/>
      <c r="F84" s="5"/>
      <c r="G84" s="5"/>
      <c r="H84" s="5"/>
      <c r="I84" s="5"/>
      <c r="J84" s="5"/>
      <c r="K84" s="5"/>
      <c r="L84" s="5"/>
      <c r="M84" s="5"/>
      <c r="N84" s="5"/>
      <c r="O84" s="5"/>
      <c r="P84" s="5"/>
      <c r="Q84" s="5"/>
      <c r="R84" s="5"/>
      <c r="S84" s="5"/>
      <c r="T84" s="5"/>
      <c r="U84" s="6"/>
    </row>
    <row r="85" spans="1:21" x14ac:dyDescent="0.25">
      <c r="A85" s="5"/>
      <c r="B85" s="5"/>
      <c r="C85" s="5"/>
      <c r="D85" s="5"/>
      <c r="E85" s="5"/>
      <c r="F85" s="5"/>
      <c r="G85" s="5"/>
      <c r="H85" s="5"/>
      <c r="I85" s="5"/>
      <c r="J85" s="5"/>
      <c r="K85" s="5"/>
      <c r="L85" s="5"/>
      <c r="M85" s="5"/>
      <c r="N85" s="5"/>
      <c r="O85" s="5"/>
      <c r="P85" s="5"/>
      <c r="Q85" s="5"/>
      <c r="R85" s="5"/>
      <c r="S85" s="5"/>
      <c r="T85" s="5"/>
      <c r="U85" s="5"/>
    </row>
    <row r="86" spans="1:21" x14ac:dyDescent="0.25">
      <c r="A86" s="6"/>
      <c r="B86" s="6"/>
      <c r="C86" s="6"/>
      <c r="D86" s="6"/>
      <c r="E86" s="6"/>
      <c r="F86" s="6"/>
      <c r="G86" s="6"/>
      <c r="H86" s="6"/>
      <c r="I86" s="6"/>
      <c r="J86" s="6"/>
      <c r="K86" s="6"/>
      <c r="L86" s="6"/>
      <c r="M86" s="6"/>
      <c r="N86" s="6"/>
      <c r="O86" s="6"/>
      <c r="P86" s="6"/>
      <c r="Q86" s="6"/>
      <c r="R86" s="6"/>
      <c r="S86" s="6"/>
      <c r="T86" s="6"/>
      <c r="U86" s="5"/>
    </row>
    <row r="87" spans="1:21" x14ac:dyDescent="0.25">
      <c r="A87" s="5"/>
      <c r="B87" s="5"/>
      <c r="C87" s="5"/>
      <c r="D87" s="5"/>
      <c r="E87" s="5"/>
      <c r="F87" s="5"/>
      <c r="G87" s="5"/>
      <c r="H87" s="5"/>
      <c r="I87" s="5"/>
      <c r="J87" s="5"/>
      <c r="K87" s="5"/>
      <c r="L87" s="5"/>
      <c r="M87" s="5"/>
      <c r="N87" s="5"/>
      <c r="O87" s="5"/>
      <c r="P87" s="5"/>
      <c r="Q87" s="5"/>
      <c r="R87" s="5"/>
      <c r="S87" s="5"/>
      <c r="T87" s="5"/>
      <c r="U87" s="1"/>
    </row>
    <row r="88" spans="1:21" x14ac:dyDescent="0.25">
      <c r="A88" s="5"/>
      <c r="B88" s="5"/>
      <c r="C88" s="5"/>
      <c r="D88" s="5"/>
      <c r="E88" s="5"/>
      <c r="F88" s="5"/>
      <c r="G88" s="5"/>
      <c r="H88" s="5"/>
      <c r="I88" s="5"/>
      <c r="J88" s="5"/>
      <c r="K88" s="5"/>
      <c r="L88" s="5"/>
      <c r="M88" s="5"/>
      <c r="N88" s="5"/>
      <c r="O88" s="5"/>
      <c r="P88" s="5"/>
      <c r="Q88" s="5"/>
      <c r="R88" s="5"/>
      <c r="S88" s="5"/>
      <c r="T88" s="5"/>
      <c r="U88" s="1"/>
    </row>
    <row r="89" spans="1:21" x14ac:dyDescent="0.25">
      <c r="A89" s="1"/>
      <c r="B89" s="1"/>
      <c r="C89" s="1"/>
      <c r="D89" s="1"/>
      <c r="E89" s="205"/>
      <c r="F89" s="205"/>
      <c r="G89" s="205"/>
      <c r="H89" s="1"/>
      <c r="I89" s="205"/>
      <c r="J89" s="205"/>
      <c r="K89" s="205"/>
      <c r="L89" s="125"/>
      <c r="M89" s="125"/>
      <c r="N89" s="205"/>
      <c r="O89" s="205"/>
      <c r="P89" s="205"/>
      <c r="Q89" s="205"/>
      <c r="R89" s="205"/>
      <c r="S89" s="205"/>
      <c r="T89" s="1"/>
      <c r="U89" s="1"/>
    </row>
    <row r="90" spans="1:21" x14ac:dyDescent="0.25">
      <c r="A90" s="1"/>
      <c r="B90" s="1"/>
      <c r="C90" s="1"/>
      <c r="D90" s="1"/>
      <c r="E90" s="205"/>
      <c r="F90" s="205"/>
      <c r="G90" s="205"/>
      <c r="H90" s="1"/>
      <c r="I90" s="205"/>
      <c r="J90" s="205"/>
      <c r="K90" s="205"/>
      <c r="L90" s="125"/>
      <c r="M90" s="125"/>
      <c r="N90" s="205"/>
      <c r="O90" s="205"/>
      <c r="P90" s="205"/>
      <c r="Q90" s="205"/>
      <c r="R90" s="205"/>
      <c r="S90" s="205"/>
      <c r="T90" s="1"/>
      <c r="U90" s="1"/>
    </row>
    <row r="91" spans="1:21" x14ac:dyDescent="0.25">
      <c r="A91" s="1"/>
      <c r="B91" s="1"/>
      <c r="C91" s="1"/>
      <c r="D91" s="1"/>
      <c r="E91" s="205"/>
      <c r="F91" s="205"/>
      <c r="G91" s="205"/>
      <c r="H91" s="1"/>
      <c r="I91" s="205"/>
      <c r="J91" s="205"/>
      <c r="K91" s="205"/>
      <c r="L91" s="125"/>
      <c r="M91" s="125"/>
      <c r="N91" s="205"/>
      <c r="O91" s="205"/>
      <c r="P91" s="205"/>
      <c r="Q91" s="205"/>
      <c r="R91" s="205"/>
      <c r="S91" s="205"/>
      <c r="T91" s="1"/>
    </row>
    <row r="92" spans="1:21" x14ac:dyDescent="0.25">
      <c r="A92" s="1"/>
      <c r="B92" s="1"/>
      <c r="C92" s="1"/>
      <c r="D92" s="1"/>
      <c r="E92" s="205"/>
      <c r="F92" s="205"/>
      <c r="G92" s="205"/>
      <c r="H92" s="1"/>
      <c r="I92" s="205"/>
      <c r="J92" s="205"/>
      <c r="K92" s="205"/>
      <c r="L92" s="125"/>
      <c r="M92" s="125"/>
      <c r="N92" s="205"/>
      <c r="O92" s="205"/>
      <c r="P92" s="205"/>
      <c r="Q92" s="205"/>
      <c r="R92" s="205"/>
      <c r="S92" s="205"/>
      <c r="T92" s="1"/>
    </row>
  </sheetData>
  <sheetProtection algorithmName="SHA-512" hashValue="XkF22SWR/zcNXMD+XHjqP/YoF/k06sBGC+btJOX7VOZQ8B/wzNtnVE+UhpcEnKU1JqBOd7RKVY19Jy6pW6ygAg==" saltValue="0RJLxeXl2FBZDn/piECfKA==" spinCount="100000" sheet="1" objects="1" scenarios="1"/>
  <mergeCells count="19">
    <mergeCell ref="A8:U8"/>
    <mergeCell ref="A9:U9"/>
    <mergeCell ref="U10:U11"/>
    <mergeCell ref="H10:M10"/>
    <mergeCell ref="A10:A11"/>
    <mergeCell ref="B10:B11"/>
    <mergeCell ref="C10:C11"/>
    <mergeCell ref="D10:D11"/>
    <mergeCell ref="T10:T11"/>
    <mergeCell ref="E10:E11"/>
    <mergeCell ref="G10:G11"/>
    <mergeCell ref="N10:S10"/>
    <mergeCell ref="F10:F11"/>
    <mergeCell ref="B3:C3"/>
    <mergeCell ref="B4:C4"/>
    <mergeCell ref="B5:C5"/>
    <mergeCell ref="B6:C6"/>
    <mergeCell ref="A1:U1"/>
    <mergeCell ref="A2:D2"/>
  </mergeCells>
  <pageMargins left="0.39370078740157483" right="0.31496062992125984" top="0.35433070866141736" bottom="0.35433070866141736" header="0.31496062992125984" footer="0"/>
  <pageSetup paperSize="8" scale="70" fitToHeight="0" orientation="landscape"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Cons1">
    <pageSetUpPr fitToPage="1"/>
  </sheetPr>
  <dimension ref="A1:AB91"/>
  <sheetViews>
    <sheetView zoomScale="90" zoomScaleNormal="90" workbookViewId="0">
      <selection activeCell="D7" sqref="D7"/>
    </sheetView>
  </sheetViews>
  <sheetFormatPr defaultColWidth="9.140625" defaultRowHeight="12.75" x14ac:dyDescent="0.25"/>
  <cols>
    <col min="1" max="1" width="33.7109375" style="320" customWidth="1"/>
    <col min="2" max="2" width="23.140625" style="320" customWidth="1"/>
    <col min="3" max="3" width="18.7109375" style="320" customWidth="1"/>
    <col min="4" max="6" width="18.7109375" style="320" hidden="1" customWidth="1"/>
    <col min="7" max="14" width="18.7109375" style="320" customWidth="1"/>
    <col min="15" max="19" width="18.7109375" style="320" hidden="1" customWidth="1"/>
    <col min="20" max="20" width="33.7109375" style="320" customWidth="1"/>
    <col min="21" max="21" width="17.7109375" style="320" customWidth="1"/>
    <col min="22" max="22" width="13" style="320" customWidth="1"/>
    <col min="23" max="23" width="16" style="321" customWidth="1"/>
    <col min="24" max="24" width="13.7109375" style="321" customWidth="1"/>
    <col min="25" max="25" width="11.85546875" style="321" customWidth="1"/>
    <col min="26" max="26" width="11.7109375" style="321" customWidth="1"/>
    <col min="27" max="27" width="11.28515625" style="311" customWidth="1"/>
    <col min="28" max="28" width="13.140625" style="321" customWidth="1"/>
    <col min="29" max="29" width="11.140625" style="311" customWidth="1"/>
    <col min="30" max="30" width="20.42578125" style="311" customWidth="1"/>
    <col min="31" max="31" width="9" style="311" customWidth="1"/>
    <col min="32" max="16384" width="9.140625" style="311"/>
  </cols>
  <sheetData>
    <row r="1" spans="1:28" s="310" customFormat="1" ht="37.5" customHeight="1" thickTop="1" thickBot="1" x14ac:dyDescent="0.3">
      <c r="A1" s="1067" t="s">
        <v>141</v>
      </c>
      <c r="B1" s="1068"/>
      <c r="C1" s="1068"/>
      <c r="D1" s="1068"/>
      <c r="E1" s="1068"/>
      <c r="F1" s="1068"/>
      <c r="G1" s="1068"/>
      <c r="H1" s="1068"/>
      <c r="I1" s="1068"/>
      <c r="J1" s="1068"/>
      <c r="K1" s="1068"/>
      <c r="L1" s="1068"/>
      <c r="M1" s="1068"/>
      <c r="N1" s="1068"/>
      <c r="O1" s="1068"/>
      <c r="P1" s="1068"/>
      <c r="Q1" s="1068"/>
      <c r="R1" s="1068"/>
      <c r="S1" s="1068"/>
      <c r="T1" s="1068"/>
      <c r="U1" s="1069"/>
    </row>
    <row r="2" spans="1:28" s="310" customFormat="1" ht="30" customHeight="1" thickTop="1" thickBot="1" x14ac:dyDescent="0.3">
      <c r="A2" s="1070"/>
      <c r="B2" s="1070"/>
      <c r="C2" s="1070"/>
      <c r="D2" s="1070"/>
    </row>
    <row r="3" spans="1:28" ht="28.9" customHeight="1" thickTop="1" thickBot="1" x14ac:dyDescent="0.3">
      <c r="A3" s="335" t="s">
        <v>143</v>
      </c>
      <c r="B3" s="1071">
        <f>IF(ISBLANK('2. Start'!C4)," ",'2. Start'!C4)</f>
        <v>210747735</v>
      </c>
      <c r="C3" s="1072"/>
      <c r="D3" s="311"/>
      <c r="E3" s="311"/>
      <c r="F3" s="311"/>
      <c r="G3" s="311"/>
      <c r="H3" s="311"/>
      <c r="I3" s="311"/>
      <c r="J3" s="311"/>
      <c r="K3" s="311"/>
      <c r="L3" s="311"/>
      <c r="M3" s="311"/>
      <c r="N3" s="311"/>
      <c r="O3" s="311"/>
      <c r="P3" s="311"/>
      <c r="Q3" s="311"/>
      <c r="R3" s="311"/>
      <c r="S3" s="311"/>
      <c r="T3" s="311"/>
      <c r="U3" s="311"/>
      <c r="V3" s="311"/>
      <c r="W3" s="311"/>
      <c r="X3" s="311"/>
      <c r="Y3" s="311"/>
      <c r="Z3" s="311"/>
      <c r="AB3" s="311"/>
    </row>
    <row r="4" spans="1:28" s="312" customFormat="1" ht="27" customHeight="1" thickTop="1" thickBot="1" x14ac:dyDescent="0.3">
      <c r="A4" s="335" t="s">
        <v>142</v>
      </c>
      <c r="B4" s="1071" t="str">
        <f>IF(ISBLANK('2. Start'!C5)," ",'2. Start'!C5)</f>
        <v>FORMATEX23</v>
      </c>
      <c r="C4" s="1072"/>
      <c r="D4" s="311"/>
      <c r="E4" s="311"/>
      <c r="F4" s="311"/>
      <c r="G4" s="311"/>
      <c r="H4" s="311"/>
      <c r="I4" s="311"/>
      <c r="J4" s="311"/>
      <c r="K4" s="311"/>
      <c r="L4" s="311"/>
      <c r="M4" s="311"/>
      <c r="N4" s="311"/>
      <c r="O4" s="311"/>
      <c r="P4" s="311"/>
      <c r="Q4" s="311"/>
      <c r="R4" s="311"/>
      <c r="S4" s="311"/>
      <c r="T4" s="311"/>
      <c r="U4" s="311"/>
    </row>
    <row r="5" spans="1:28" s="316" customFormat="1" ht="27" customHeight="1" thickTop="1" x14ac:dyDescent="0.25">
      <c r="A5" s="313"/>
      <c r="B5" s="314"/>
      <c r="C5" s="314"/>
      <c r="D5" s="315"/>
      <c r="E5" s="315"/>
      <c r="F5" s="315"/>
      <c r="G5" s="315"/>
      <c r="H5" s="315"/>
      <c r="I5" s="315"/>
      <c r="J5" s="315"/>
      <c r="K5" s="315"/>
      <c r="L5" s="315"/>
      <c r="M5" s="315"/>
      <c r="N5" s="315"/>
      <c r="O5" s="315"/>
      <c r="P5" s="315"/>
      <c r="Q5" s="315"/>
      <c r="R5" s="315"/>
      <c r="S5" s="315"/>
      <c r="T5" s="315"/>
      <c r="U5" s="315"/>
    </row>
    <row r="6" spans="1:28" s="316" customFormat="1" ht="32.25" customHeight="1" x14ac:dyDescent="0.25">
      <c r="A6" s="1076" t="s">
        <v>169</v>
      </c>
      <c r="B6" s="1076"/>
      <c r="C6" s="1076"/>
      <c r="D6" s="1076"/>
      <c r="E6" s="1076"/>
      <c r="F6" s="1076"/>
      <c r="G6" s="1076"/>
      <c r="H6" s="1076"/>
      <c r="I6" s="1076"/>
      <c r="J6" s="1076"/>
      <c r="K6" s="1076"/>
      <c r="L6" s="1076"/>
      <c r="M6" s="1076"/>
      <c r="N6" s="1076"/>
      <c r="O6" s="1076"/>
      <c r="P6" s="1076"/>
      <c r="Q6" s="1076"/>
      <c r="R6" s="1076"/>
      <c r="S6" s="1076"/>
      <c r="T6" s="1076"/>
      <c r="U6" s="1076"/>
    </row>
    <row r="7" spans="1:28" s="317" customFormat="1" ht="43.5" customHeight="1" thickBot="1" x14ac:dyDescent="0.3">
      <c r="A7" s="621"/>
      <c r="B7" s="621"/>
      <c r="C7" s="621"/>
      <c r="D7" s="621"/>
      <c r="E7" s="621"/>
      <c r="F7" s="621"/>
      <c r="G7" s="621"/>
      <c r="H7" s="621"/>
      <c r="I7" s="621"/>
      <c r="J7" s="621"/>
      <c r="K7" s="621"/>
      <c r="L7" s="621"/>
      <c r="M7" s="621"/>
      <c r="N7" s="621"/>
      <c r="O7" s="621"/>
      <c r="P7" s="621"/>
      <c r="Q7" s="621"/>
      <c r="R7" s="621"/>
      <c r="S7" s="621"/>
      <c r="T7" s="621"/>
      <c r="U7" s="621"/>
    </row>
    <row r="8" spans="1:28" s="318" customFormat="1" ht="36" customHeight="1" thickTop="1" thickBot="1" x14ac:dyDescent="0.3">
      <c r="A8" s="1086" t="s">
        <v>148</v>
      </c>
      <c r="B8" s="1087"/>
      <c r="C8" s="1087"/>
      <c r="D8" s="1087"/>
      <c r="E8" s="1087"/>
      <c r="F8" s="1087"/>
      <c r="G8" s="1087"/>
      <c r="H8" s="1087"/>
      <c r="I8" s="1087"/>
      <c r="J8" s="1087"/>
      <c r="K8" s="1087"/>
      <c r="L8" s="1087"/>
      <c r="M8" s="1087"/>
      <c r="N8" s="1087"/>
      <c r="O8" s="1087"/>
      <c r="P8" s="1087"/>
      <c r="Q8" s="1087"/>
      <c r="R8" s="1087"/>
      <c r="S8" s="1087"/>
      <c r="T8" s="1087"/>
      <c r="U8" s="1088"/>
    </row>
    <row r="9" spans="1:28" s="318" customFormat="1" ht="37.5" customHeight="1" thickTop="1" thickBot="1" x14ac:dyDescent="0.3">
      <c r="A9" s="1089" t="s">
        <v>1</v>
      </c>
      <c r="B9" s="1090"/>
      <c r="C9" s="1091"/>
      <c r="D9" s="1091"/>
      <c r="E9" s="1091"/>
      <c r="F9" s="1090"/>
      <c r="G9" s="1090"/>
      <c r="H9" s="1090"/>
      <c r="I9" s="1090"/>
      <c r="J9" s="1090"/>
      <c r="K9" s="1090"/>
      <c r="L9" s="1090"/>
      <c r="M9" s="1090"/>
      <c r="N9" s="1090"/>
      <c r="O9" s="1090"/>
      <c r="P9" s="1090"/>
      <c r="Q9" s="1090"/>
      <c r="R9" s="1090"/>
      <c r="S9" s="1090"/>
      <c r="T9" s="1090"/>
      <c r="U9" s="1092"/>
    </row>
    <row r="10" spans="1:28" s="318" customFormat="1" ht="37.5" customHeight="1" thickTop="1" thickBot="1" x14ac:dyDescent="0.3">
      <c r="A10" s="1081"/>
      <c r="B10" s="1079" t="s">
        <v>366</v>
      </c>
      <c r="C10" s="1080" t="s">
        <v>252</v>
      </c>
      <c r="D10" s="1080" t="s">
        <v>253</v>
      </c>
      <c r="E10" s="1080" t="str">
        <f>'EC Data'!A28</f>
        <v>A.6 [Category name]</v>
      </c>
      <c r="F10" s="1077" t="str">
        <f>'EC Data'!A29</f>
        <v>A.7 [Category name]</v>
      </c>
      <c r="G10" s="1079" t="s">
        <v>193</v>
      </c>
      <c r="H10" s="1079" t="s">
        <v>190</v>
      </c>
      <c r="I10" s="1079"/>
      <c r="J10" s="1079"/>
      <c r="K10" s="1079"/>
      <c r="L10" s="1079"/>
      <c r="M10" s="1079"/>
      <c r="N10" s="1079" t="s">
        <v>195</v>
      </c>
      <c r="O10" s="1079"/>
      <c r="P10" s="1079"/>
      <c r="Q10" s="1079"/>
      <c r="R10" s="1079"/>
      <c r="S10" s="1079"/>
      <c r="T10" s="1079" t="s">
        <v>250</v>
      </c>
      <c r="U10" s="1083" t="s">
        <v>33</v>
      </c>
    </row>
    <row r="11" spans="1:28" s="319" customFormat="1" ht="42" customHeight="1" x14ac:dyDescent="0.25">
      <c r="A11" s="1082"/>
      <c r="B11" s="1080"/>
      <c r="C11" s="1093"/>
      <c r="D11" s="1093"/>
      <c r="E11" s="1093"/>
      <c r="F11" s="1078"/>
      <c r="G11" s="1080"/>
      <c r="H11" s="607" t="s">
        <v>254</v>
      </c>
      <c r="I11" s="691" t="s">
        <v>379</v>
      </c>
      <c r="J11" s="691" t="s">
        <v>380</v>
      </c>
      <c r="K11" s="690" t="s">
        <v>381</v>
      </c>
      <c r="L11" s="616" t="s">
        <v>255</v>
      </c>
      <c r="M11" s="617" t="s">
        <v>317</v>
      </c>
      <c r="N11" s="619" t="s">
        <v>257</v>
      </c>
      <c r="O11" s="616" t="str">
        <f>'EC Data'!A15</f>
        <v>D.2 [Category name]</v>
      </c>
      <c r="P11" s="616" t="str">
        <f>'EC Data'!A16</f>
        <v>D.3 [Category name]</v>
      </c>
      <c r="Q11" s="616" t="str">
        <f>'EC Data'!A17</f>
        <v>D.4 [Category name]</v>
      </c>
      <c r="R11" s="616" t="str">
        <f>'EC Data'!A18</f>
        <v>D.5 [Category name]</v>
      </c>
      <c r="S11" s="617" t="str">
        <f>'EC Data'!A19</f>
        <v>D.6 [Category name]</v>
      </c>
      <c r="T11" s="1080"/>
      <c r="U11" s="1084"/>
    </row>
    <row r="12" spans="1:28" s="319" customFormat="1" ht="42" customHeight="1" thickBot="1" x14ac:dyDescent="0.3">
      <c r="A12" s="1082"/>
      <c r="B12" s="606" t="s">
        <v>235</v>
      </c>
      <c r="C12" s="606" t="s">
        <v>236</v>
      </c>
      <c r="D12" s="606" t="s">
        <v>237</v>
      </c>
      <c r="E12" s="606" t="s">
        <v>238</v>
      </c>
      <c r="F12" s="618" t="s">
        <v>348</v>
      </c>
      <c r="G12" s="606" t="s">
        <v>21</v>
      </c>
      <c r="H12" s="606" t="s">
        <v>239</v>
      </c>
      <c r="I12" s="606" t="s">
        <v>240</v>
      </c>
      <c r="J12" s="606" t="s">
        <v>241</v>
      </c>
      <c r="K12" s="618" t="s">
        <v>242</v>
      </c>
      <c r="L12" s="606" t="s">
        <v>243</v>
      </c>
      <c r="M12" s="618" t="s">
        <v>244</v>
      </c>
      <c r="N12" s="620" t="s">
        <v>245</v>
      </c>
      <c r="O12" s="606" t="s">
        <v>246</v>
      </c>
      <c r="P12" s="606" t="s">
        <v>247</v>
      </c>
      <c r="Q12" s="606" t="s">
        <v>248</v>
      </c>
      <c r="R12" s="606" t="s">
        <v>249</v>
      </c>
      <c r="S12" s="618" t="s">
        <v>258</v>
      </c>
      <c r="T12" s="606" t="s">
        <v>251</v>
      </c>
      <c r="U12" s="1085"/>
    </row>
    <row r="13" spans="1:28" ht="25.35" customHeight="1" x14ac:dyDescent="0.25">
      <c r="A13" s="1073" t="s">
        <v>156</v>
      </c>
      <c r="B13" s="1094"/>
      <c r="C13" s="1094"/>
      <c r="D13" s="1094"/>
      <c r="E13" s="1094"/>
      <c r="F13" s="1094"/>
      <c r="G13" s="1094"/>
      <c r="H13" s="1094"/>
      <c r="I13" s="1094"/>
      <c r="J13" s="1094"/>
      <c r="K13" s="1094"/>
      <c r="L13" s="1094"/>
      <c r="M13" s="1094"/>
      <c r="N13" s="1094"/>
      <c r="O13" s="1094"/>
      <c r="P13" s="1094"/>
      <c r="Q13" s="1094"/>
      <c r="R13" s="1094"/>
      <c r="S13" s="1094"/>
      <c r="T13" s="1094"/>
      <c r="U13" s="1095"/>
    </row>
    <row r="14" spans="1:28" ht="33" customHeight="1" x14ac:dyDescent="0.25">
      <c r="A14" s="322" t="s">
        <v>155</v>
      </c>
      <c r="B14" s="323"/>
      <c r="C14" s="323"/>
      <c r="D14" s="323"/>
      <c r="E14" s="323"/>
      <c r="F14" s="323"/>
      <c r="G14" s="324"/>
      <c r="H14" s="324"/>
      <c r="I14" s="324"/>
      <c r="J14" s="324"/>
      <c r="K14" s="324"/>
      <c r="L14" s="324"/>
      <c r="M14" s="324"/>
      <c r="N14" s="324"/>
      <c r="O14" s="324"/>
      <c r="P14" s="324"/>
      <c r="Q14" s="324"/>
      <c r="R14" s="324"/>
      <c r="S14" s="324"/>
      <c r="T14" s="324"/>
      <c r="U14" s="325">
        <f>SUM(B14:T14)</f>
        <v>0</v>
      </c>
    </row>
    <row r="15" spans="1:28" ht="33.6" customHeight="1" x14ac:dyDescent="0.25">
      <c r="A15" s="326" t="s">
        <v>168</v>
      </c>
      <c r="B15" s="327"/>
      <c r="C15" s="327"/>
      <c r="D15" s="327"/>
      <c r="E15" s="327"/>
      <c r="F15" s="327"/>
      <c r="G15" s="328"/>
      <c r="H15" s="328"/>
      <c r="I15" s="328"/>
      <c r="J15" s="328"/>
      <c r="K15" s="328"/>
      <c r="L15" s="328"/>
      <c r="M15" s="328"/>
      <c r="N15" s="328"/>
      <c r="O15" s="328"/>
      <c r="P15" s="328"/>
      <c r="Q15" s="328"/>
      <c r="R15" s="328"/>
      <c r="S15" s="328"/>
      <c r="T15" s="328"/>
      <c r="U15" s="329">
        <f>SUM(B15:T15)</f>
        <v>0</v>
      </c>
    </row>
    <row r="16" spans="1:28" ht="25.35" customHeight="1" x14ac:dyDescent="0.25">
      <c r="A16" s="1073" t="s">
        <v>156</v>
      </c>
      <c r="B16" s="1074"/>
      <c r="C16" s="1074"/>
      <c r="D16" s="1074"/>
      <c r="E16" s="1074"/>
      <c r="F16" s="1074"/>
      <c r="G16" s="1074"/>
      <c r="H16" s="1074"/>
      <c r="I16" s="1074"/>
      <c r="J16" s="1074"/>
      <c r="K16" s="1074"/>
      <c r="L16" s="1074"/>
      <c r="M16" s="1074"/>
      <c r="N16" s="1074"/>
      <c r="O16" s="1074"/>
      <c r="P16" s="1074"/>
      <c r="Q16" s="1074"/>
      <c r="R16" s="1074"/>
      <c r="S16" s="1074"/>
      <c r="T16" s="1074"/>
      <c r="U16" s="1075"/>
    </row>
    <row r="17" spans="1:28" ht="33" customHeight="1" x14ac:dyDescent="0.25">
      <c r="A17" s="322" t="s">
        <v>155</v>
      </c>
      <c r="B17" s="323"/>
      <c r="C17" s="323"/>
      <c r="D17" s="323"/>
      <c r="E17" s="323"/>
      <c r="F17" s="323"/>
      <c r="G17" s="324"/>
      <c r="H17" s="324"/>
      <c r="I17" s="324"/>
      <c r="J17" s="324"/>
      <c r="K17" s="324"/>
      <c r="L17" s="324"/>
      <c r="M17" s="324"/>
      <c r="N17" s="324"/>
      <c r="O17" s="324"/>
      <c r="P17" s="324"/>
      <c r="Q17" s="324"/>
      <c r="R17" s="324"/>
      <c r="S17" s="324"/>
      <c r="T17" s="324"/>
      <c r="U17" s="325">
        <f>SUM(B17:T17)</f>
        <v>0</v>
      </c>
    </row>
    <row r="18" spans="1:28" ht="34.15" customHeight="1" x14ac:dyDescent="0.25">
      <c r="A18" s="326" t="s">
        <v>168</v>
      </c>
      <c r="B18" s="327"/>
      <c r="C18" s="327"/>
      <c r="D18" s="327"/>
      <c r="E18" s="327"/>
      <c r="F18" s="327"/>
      <c r="G18" s="328"/>
      <c r="H18" s="328"/>
      <c r="I18" s="328"/>
      <c r="J18" s="328"/>
      <c r="K18" s="328"/>
      <c r="L18" s="328"/>
      <c r="M18" s="328"/>
      <c r="N18" s="328"/>
      <c r="O18" s="328"/>
      <c r="P18" s="328"/>
      <c r="Q18" s="328"/>
      <c r="R18" s="328"/>
      <c r="S18" s="328"/>
      <c r="T18" s="328"/>
      <c r="U18" s="329">
        <f>SUM(B18:T18)</f>
        <v>0</v>
      </c>
    </row>
    <row r="19" spans="1:28" ht="25.35" customHeight="1" x14ac:dyDescent="0.25">
      <c r="A19" s="1073" t="s">
        <v>156</v>
      </c>
      <c r="B19" s="1074"/>
      <c r="C19" s="1074"/>
      <c r="D19" s="1074"/>
      <c r="E19" s="1074"/>
      <c r="F19" s="1074"/>
      <c r="G19" s="1074"/>
      <c r="H19" s="1074"/>
      <c r="I19" s="1074"/>
      <c r="J19" s="1074"/>
      <c r="K19" s="1074"/>
      <c r="L19" s="1074"/>
      <c r="M19" s="1074"/>
      <c r="N19" s="1074"/>
      <c r="O19" s="1074"/>
      <c r="P19" s="1074"/>
      <c r="Q19" s="1074"/>
      <c r="R19" s="1074"/>
      <c r="S19" s="1074"/>
      <c r="T19" s="1074"/>
      <c r="U19" s="1075"/>
    </row>
    <row r="20" spans="1:28" ht="32.450000000000003" customHeight="1" x14ac:dyDescent="0.25">
      <c r="A20" s="322" t="s">
        <v>155</v>
      </c>
      <c r="B20" s="323"/>
      <c r="C20" s="323"/>
      <c r="D20" s="323"/>
      <c r="E20" s="323"/>
      <c r="F20" s="323"/>
      <c r="G20" s="324"/>
      <c r="H20" s="324"/>
      <c r="I20" s="324"/>
      <c r="J20" s="324"/>
      <c r="K20" s="324"/>
      <c r="L20" s="324"/>
      <c r="M20" s="324"/>
      <c r="N20" s="324"/>
      <c r="O20" s="324"/>
      <c r="P20" s="324"/>
      <c r="Q20" s="324"/>
      <c r="R20" s="324"/>
      <c r="S20" s="324"/>
      <c r="T20" s="324"/>
      <c r="U20" s="325">
        <f>SUM(B20:T20)</f>
        <v>0</v>
      </c>
    </row>
    <row r="21" spans="1:28" ht="36" customHeight="1" thickBot="1" x14ac:dyDescent="0.3">
      <c r="A21" s="330" t="s">
        <v>168</v>
      </c>
      <c r="B21" s="331"/>
      <c r="C21" s="331"/>
      <c r="D21" s="331"/>
      <c r="E21" s="331"/>
      <c r="F21" s="331"/>
      <c r="G21" s="332"/>
      <c r="H21" s="332"/>
      <c r="I21" s="332"/>
      <c r="J21" s="332"/>
      <c r="K21" s="332"/>
      <c r="L21" s="332"/>
      <c r="M21" s="332"/>
      <c r="N21" s="332"/>
      <c r="O21" s="332"/>
      <c r="P21" s="332"/>
      <c r="Q21" s="332"/>
      <c r="R21" s="332"/>
      <c r="S21" s="332"/>
      <c r="T21" s="332"/>
      <c r="U21" s="333">
        <f>SUM(B21:T21)</f>
        <v>0</v>
      </c>
    </row>
    <row r="22" spans="1:28" ht="13.5" thickTop="1" x14ac:dyDescent="0.25">
      <c r="A22" s="334"/>
      <c r="B22" s="334"/>
      <c r="C22" s="334"/>
      <c r="D22" s="334"/>
      <c r="E22" s="334"/>
      <c r="F22" s="334"/>
      <c r="G22" s="334"/>
      <c r="H22" s="334"/>
      <c r="I22" s="334"/>
      <c r="J22" s="334"/>
      <c r="K22" s="334"/>
      <c r="L22" s="334"/>
      <c r="M22" s="334"/>
      <c r="N22" s="334"/>
      <c r="O22" s="334"/>
      <c r="P22" s="334"/>
      <c r="Q22" s="334"/>
      <c r="R22" s="334"/>
      <c r="S22" s="334"/>
      <c r="T22" s="334"/>
      <c r="U22" s="334"/>
    </row>
    <row r="23" spans="1:28" x14ac:dyDescent="0.25">
      <c r="A23" s="334"/>
      <c r="B23" s="334"/>
      <c r="C23" s="334"/>
      <c r="D23" s="334"/>
      <c r="E23" s="334"/>
      <c r="F23" s="334"/>
      <c r="G23" s="334"/>
      <c r="H23" s="334"/>
      <c r="I23" s="334"/>
      <c r="J23" s="334"/>
      <c r="K23" s="334"/>
      <c r="L23" s="334"/>
      <c r="M23" s="334"/>
      <c r="N23" s="334"/>
      <c r="O23" s="334"/>
      <c r="P23" s="334"/>
      <c r="Q23" s="334"/>
      <c r="R23" s="334"/>
      <c r="S23" s="334"/>
      <c r="T23" s="334"/>
      <c r="U23" s="334"/>
    </row>
    <row r="24" spans="1:28" s="320" customFormat="1" x14ac:dyDescent="0.25">
      <c r="A24" s="334"/>
      <c r="B24" s="334"/>
      <c r="C24" s="334"/>
      <c r="D24" s="334"/>
      <c r="E24" s="334"/>
      <c r="F24" s="334"/>
      <c r="G24" s="334"/>
      <c r="H24" s="334"/>
      <c r="I24" s="334"/>
      <c r="J24" s="334"/>
      <c r="K24" s="334"/>
      <c r="L24" s="334"/>
      <c r="M24" s="334"/>
      <c r="N24" s="334"/>
      <c r="O24" s="334"/>
      <c r="P24" s="334"/>
      <c r="Q24" s="334"/>
      <c r="R24" s="334"/>
      <c r="S24" s="334"/>
      <c r="T24" s="334"/>
      <c r="U24" s="317"/>
      <c r="W24" s="321"/>
      <c r="X24" s="321"/>
      <c r="Y24" s="321"/>
      <c r="Z24" s="321"/>
      <c r="AA24" s="311"/>
      <c r="AB24" s="321"/>
    </row>
    <row r="25" spans="1:28" s="320" customFormat="1" x14ac:dyDescent="0.25">
      <c r="A25" s="334"/>
      <c r="B25" s="334"/>
      <c r="C25" s="334"/>
      <c r="D25" s="334"/>
      <c r="E25" s="334"/>
      <c r="F25" s="334"/>
      <c r="G25" s="334"/>
      <c r="H25" s="334"/>
      <c r="I25" s="334"/>
      <c r="J25" s="334"/>
      <c r="K25" s="334"/>
      <c r="L25" s="334"/>
      <c r="M25" s="334"/>
      <c r="N25" s="334"/>
      <c r="O25" s="334"/>
      <c r="P25" s="334"/>
      <c r="Q25" s="334"/>
      <c r="R25" s="334"/>
      <c r="S25" s="334"/>
      <c r="T25" s="334"/>
      <c r="U25" s="334"/>
      <c r="W25" s="321"/>
      <c r="X25" s="321"/>
      <c r="Y25" s="321"/>
      <c r="Z25" s="321"/>
      <c r="AA25" s="311"/>
      <c r="AB25" s="321"/>
    </row>
    <row r="26" spans="1:28" s="320" customFormat="1" x14ac:dyDescent="0.25">
      <c r="A26" s="317"/>
      <c r="B26" s="317"/>
      <c r="C26" s="317"/>
      <c r="D26" s="317"/>
      <c r="E26" s="317"/>
      <c r="F26" s="317"/>
      <c r="G26" s="317"/>
      <c r="H26" s="317"/>
      <c r="I26" s="317"/>
      <c r="J26" s="317"/>
      <c r="K26" s="317"/>
      <c r="L26" s="317"/>
      <c r="M26" s="317"/>
      <c r="N26" s="317"/>
      <c r="O26" s="317"/>
      <c r="P26" s="317"/>
      <c r="Q26" s="317"/>
      <c r="R26" s="317"/>
      <c r="S26" s="317"/>
      <c r="T26" s="317"/>
      <c r="U26" s="334"/>
      <c r="W26" s="321"/>
      <c r="X26" s="321"/>
      <c r="Y26" s="321"/>
      <c r="Z26" s="321"/>
      <c r="AA26" s="311"/>
      <c r="AB26" s="321"/>
    </row>
    <row r="27" spans="1:28" s="320" customFormat="1" x14ac:dyDescent="0.25">
      <c r="A27" s="334"/>
      <c r="B27" s="334"/>
      <c r="C27" s="334"/>
      <c r="D27" s="334"/>
      <c r="E27" s="334"/>
      <c r="F27" s="334"/>
      <c r="G27" s="334"/>
      <c r="H27" s="334"/>
      <c r="I27" s="334"/>
      <c r="J27" s="334"/>
      <c r="K27" s="334"/>
      <c r="L27" s="334"/>
      <c r="M27" s="334"/>
      <c r="N27" s="334"/>
      <c r="O27" s="334"/>
      <c r="P27" s="334"/>
      <c r="Q27" s="334"/>
      <c r="R27" s="334"/>
      <c r="S27" s="334"/>
      <c r="T27" s="334"/>
      <c r="U27" s="334"/>
      <c r="W27" s="321"/>
      <c r="X27" s="321"/>
      <c r="Y27" s="321"/>
      <c r="Z27" s="321"/>
      <c r="AA27" s="311"/>
      <c r="AB27" s="321"/>
    </row>
    <row r="28" spans="1:28" s="320" customFormat="1" x14ac:dyDescent="0.25">
      <c r="A28" s="334"/>
      <c r="B28" s="334"/>
      <c r="C28" s="334"/>
      <c r="D28" s="334"/>
      <c r="E28" s="334"/>
      <c r="F28" s="334"/>
      <c r="G28" s="334"/>
      <c r="H28" s="334"/>
      <c r="I28" s="334"/>
      <c r="J28" s="334"/>
      <c r="K28" s="334"/>
      <c r="L28" s="334"/>
      <c r="M28" s="334"/>
      <c r="N28" s="334"/>
      <c r="O28" s="334"/>
      <c r="P28" s="334"/>
      <c r="Q28" s="334"/>
      <c r="R28" s="334"/>
      <c r="S28" s="334"/>
      <c r="T28" s="334"/>
      <c r="U28" s="334"/>
      <c r="W28" s="321"/>
      <c r="X28" s="321"/>
      <c r="Y28" s="321"/>
      <c r="Z28" s="321"/>
      <c r="AA28" s="311"/>
      <c r="AB28" s="321"/>
    </row>
    <row r="29" spans="1:28" s="320" customFormat="1" x14ac:dyDescent="0.25">
      <c r="A29" s="334"/>
      <c r="B29" s="334"/>
      <c r="C29" s="334"/>
      <c r="D29" s="334"/>
      <c r="E29" s="334"/>
      <c r="F29" s="334"/>
      <c r="G29" s="334"/>
      <c r="H29" s="334"/>
      <c r="I29" s="334"/>
      <c r="J29" s="334"/>
      <c r="K29" s="334"/>
      <c r="L29" s="334"/>
      <c r="M29" s="334"/>
      <c r="N29" s="334"/>
      <c r="O29" s="334"/>
      <c r="P29" s="334"/>
      <c r="Q29" s="334"/>
      <c r="R29" s="334"/>
      <c r="S29" s="334"/>
      <c r="T29" s="334"/>
      <c r="U29" s="334"/>
      <c r="W29" s="321"/>
      <c r="X29" s="321"/>
      <c r="Y29" s="321"/>
      <c r="Z29" s="321"/>
      <c r="AA29" s="311"/>
      <c r="AB29" s="321"/>
    </row>
    <row r="30" spans="1:28" s="320" customFormat="1" x14ac:dyDescent="0.25">
      <c r="A30" s="334"/>
      <c r="B30" s="334"/>
      <c r="C30" s="334"/>
      <c r="D30" s="334"/>
      <c r="E30" s="334"/>
      <c r="F30" s="334"/>
      <c r="G30" s="334"/>
      <c r="H30" s="334"/>
      <c r="I30" s="334"/>
      <c r="J30" s="334"/>
      <c r="K30" s="334"/>
      <c r="L30" s="334"/>
      <c r="M30" s="334"/>
      <c r="N30" s="334"/>
      <c r="O30" s="334"/>
      <c r="P30" s="334"/>
      <c r="Q30" s="334"/>
      <c r="R30" s="334"/>
      <c r="S30" s="334"/>
      <c r="T30" s="334"/>
      <c r="U30" s="334"/>
      <c r="W30" s="321"/>
      <c r="X30" s="321"/>
      <c r="Y30" s="321"/>
      <c r="Z30" s="321"/>
      <c r="AA30" s="311"/>
      <c r="AB30" s="321"/>
    </row>
    <row r="31" spans="1:28" s="320" customFormat="1" x14ac:dyDescent="0.25">
      <c r="A31" s="334"/>
      <c r="B31" s="334"/>
      <c r="C31" s="334"/>
      <c r="D31" s="334"/>
      <c r="E31" s="334"/>
      <c r="F31" s="334"/>
      <c r="G31" s="334"/>
      <c r="H31" s="334"/>
      <c r="I31" s="334"/>
      <c r="J31" s="334"/>
      <c r="K31" s="334"/>
      <c r="L31" s="334"/>
      <c r="M31" s="334"/>
      <c r="N31" s="334"/>
      <c r="O31" s="334"/>
      <c r="P31" s="334"/>
      <c r="Q31" s="334"/>
      <c r="R31" s="334"/>
      <c r="S31" s="334"/>
      <c r="T31" s="334"/>
      <c r="U31" s="334"/>
      <c r="W31" s="321"/>
      <c r="X31" s="321"/>
      <c r="Y31" s="321"/>
      <c r="Z31" s="321"/>
      <c r="AA31" s="311"/>
      <c r="AB31" s="321"/>
    </row>
    <row r="32" spans="1:28" s="320" customFormat="1" x14ac:dyDescent="0.25">
      <c r="A32" s="334"/>
      <c r="B32" s="334"/>
      <c r="C32" s="334"/>
      <c r="D32" s="334"/>
      <c r="E32" s="334"/>
      <c r="F32" s="334"/>
      <c r="G32" s="334"/>
      <c r="H32" s="334"/>
      <c r="I32" s="334"/>
      <c r="J32" s="334"/>
      <c r="K32" s="334"/>
      <c r="L32" s="334"/>
      <c r="M32" s="334"/>
      <c r="N32" s="334"/>
      <c r="O32" s="334"/>
      <c r="P32" s="334"/>
      <c r="Q32" s="334"/>
      <c r="R32" s="334"/>
      <c r="S32" s="334"/>
      <c r="T32" s="334"/>
      <c r="U32" s="317"/>
      <c r="W32" s="321"/>
      <c r="X32" s="321"/>
      <c r="Y32" s="321"/>
      <c r="Z32" s="321"/>
      <c r="AA32" s="311"/>
      <c r="AB32" s="321"/>
    </row>
    <row r="33" spans="1:28" s="320" customFormat="1" x14ac:dyDescent="0.25">
      <c r="A33" s="334"/>
      <c r="B33" s="334"/>
      <c r="C33" s="334"/>
      <c r="D33" s="334"/>
      <c r="E33" s="334"/>
      <c r="F33" s="334"/>
      <c r="G33" s="334"/>
      <c r="H33" s="334"/>
      <c r="I33" s="334"/>
      <c r="J33" s="334"/>
      <c r="K33" s="334"/>
      <c r="L33" s="334"/>
      <c r="M33" s="334"/>
      <c r="N33" s="334"/>
      <c r="O33" s="334"/>
      <c r="P33" s="334"/>
      <c r="Q33" s="334"/>
      <c r="R33" s="334"/>
      <c r="S33" s="334"/>
      <c r="T33" s="334"/>
      <c r="U33" s="334"/>
      <c r="W33" s="321"/>
      <c r="X33" s="321"/>
      <c r="Y33" s="321"/>
      <c r="Z33" s="321"/>
      <c r="AA33" s="311"/>
      <c r="AB33" s="321"/>
    </row>
    <row r="34" spans="1:28" s="320" customFormat="1" x14ac:dyDescent="0.25">
      <c r="A34" s="317"/>
      <c r="B34" s="317"/>
      <c r="C34" s="317"/>
      <c r="D34" s="317"/>
      <c r="E34" s="317"/>
      <c r="F34" s="317"/>
      <c r="G34" s="317"/>
      <c r="H34" s="317"/>
      <c r="I34" s="317"/>
      <c r="J34" s="317"/>
      <c r="K34" s="317"/>
      <c r="L34" s="317"/>
      <c r="M34" s="317"/>
      <c r="N34" s="317"/>
      <c r="O34" s="317"/>
      <c r="P34" s="317"/>
      <c r="Q34" s="317"/>
      <c r="R34" s="317"/>
      <c r="S34" s="317"/>
      <c r="T34" s="317"/>
      <c r="U34" s="334"/>
      <c r="W34" s="321"/>
      <c r="X34" s="321"/>
      <c r="Y34" s="321"/>
      <c r="Z34" s="321"/>
      <c r="AA34" s="311"/>
      <c r="AB34" s="321"/>
    </row>
    <row r="35" spans="1:28" s="320" customFormat="1" x14ac:dyDescent="0.25">
      <c r="A35" s="334"/>
      <c r="B35" s="334"/>
      <c r="C35" s="334"/>
      <c r="D35" s="334"/>
      <c r="E35" s="334"/>
      <c r="F35" s="334"/>
      <c r="G35" s="334"/>
      <c r="H35" s="334"/>
      <c r="I35" s="334"/>
      <c r="J35" s="334"/>
      <c r="K35" s="334"/>
      <c r="L35" s="334"/>
      <c r="M35" s="334"/>
      <c r="N35" s="334"/>
      <c r="O35" s="334"/>
      <c r="P35" s="334"/>
      <c r="Q35" s="334"/>
      <c r="R35" s="334"/>
      <c r="S35" s="334"/>
      <c r="T35" s="334"/>
      <c r="U35" s="334"/>
      <c r="W35" s="321"/>
      <c r="X35" s="321"/>
      <c r="Y35" s="321"/>
      <c r="Z35" s="321"/>
      <c r="AA35" s="311"/>
      <c r="AB35" s="321"/>
    </row>
    <row r="36" spans="1:28" s="320" customFormat="1" x14ac:dyDescent="0.25">
      <c r="A36" s="334"/>
      <c r="B36" s="334"/>
      <c r="C36" s="334"/>
      <c r="D36" s="334"/>
      <c r="E36" s="334"/>
      <c r="F36" s="334"/>
      <c r="G36" s="334"/>
      <c r="H36" s="334"/>
      <c r="I36" s="334"/>
      <c r="J36" s="334"/>
      <c r="K36" s="334"/>
      <c r="L36" s="334"/>
      <c r="M36" s="334"/>
      <c r="N36" s="334"/>
      <c r="O36" s="334"/>
      <c r="P36" s="334"/>
      <c r="Q36" s="334"/>
      <c r="R36" s="334"/>
      <c r="S36" s="334"/>
      <c r="T36" s="334"/>
      <c r="U36" s="334"/>
      <c r="W36" s="321"/>
      <c r="X36" s="321"/>
      <c r="Y36" s="321"/>
      <c r="Z36" s="321"/>
      <c r="AA36" s="311"/>
      <c r="AB36" s="321"/>
    </row>
    <row r="37" spans="1:28" s="320" customFormat="1" x14ac:dyDescent="0.25">
      <c r="A37" s="334"/>
      <c r="B37" s="334"/>
      <c r="C37" s="334"/>
      <c r="D37" s="334"/>
      <c r="E37" s="334"/>
      <c r="F37" s="334"/>
      <c r="G37" s="334"/>
      <c r="H37" s="334"/>
      <c r="I37" s="334"/>
      <c r="J37" s="334"/>
      <c r="K37" s="334"/>
      <c r="L37" s="334"/>
      <c r="M37" s="334"/>
      <c r="N37" s="334"/>
      <c r="O37" s="334"/>
      <c r="P37" s="334"/>
      <c r="Q37" s="334"/>
      <c r="R37" s="334"/>
      <c r="S37" s="334"/>
      <c r="T37" s="334"/>
      <c r="U37" s="334"/>
      <c r="W37" s="321"/>
      <c r="X37" s="321"/>
      <c r="Y37" s="321"/>
      <c r="Z37" s="321"/>
      <c r="AA37" s="311"/>
      <c r="AB37" s="321"/>
    </row>
    <row r="38" spans="1:28" s="320" customFormat="1" x14ac:dyDescent="0.25">
      <c r="A38" s="334"/>
      <c r="B38" s="334"/>
      <c r="C38" s="334"/>
      <c r="D38" s="334"/>
      <c r="E38" s="334"/>
      <c r="F38" s="334"/>
      <c r="G38" s="334"/>
      <c r="H38" s="334"/>
      <c r="I38" s="334"/>
      <c r="J38" s="334"/>
      <c r="K38" s="334"/>
      <c r="L38" s="334"/>
      <c r="M38" s="334"/>
      <c r="N38" s="334"/>
      <c r="O38" s="334"/>
      <c r="P38" s="334"/>
      <c r="Q38" s="334"/>
      <c r="R38" s="334"/>
      <c r="S38" s="334"/>
      <c r="T38" s="334"/>
      <c r="U38" s="334"/>
      <c r="W38" s="321"/>
      <c r="X38" s="321"/>
      <c r="Y38" s="321"/>
      <c r="Z38" s="321"/>
      <c r="AA38" s="311"/>
      <c r="AB38" s="321"/>
    </row>
    <row r="39" spans="1:28" s="320" customFormat="1" x14ac:dyDescent="0.25">
      <c r="A39" s="334"/>
      <c r="B39" s="334"/>
      <c r="C39" s="334"/>
      <c r="D39" s="334"/>
      <c r="E39" s="334"/>
      <c r="F39" s="334"/>
      <c r="G39" s="334"/>
      <c r="H39" s="334"/>
      <c r="I39" s="334"/>
      <c r="J39" s="334"/>
      <c r="K39" s="334"/>
      <c r="L39" s="334"/>
      <c r="M39" s="334"/>
      <c r="N39" s="334"/>
      <c r="O39" s="334"/>
      <c r="P39" s="334"/>
      <c r="Q39" s="334"/>
      <c r="R39" s="334"/>
      <c r="S39" s="334"/>
      <c r="T39" s="334"/>
      <c r="U39" s="334"/>
      <c r="W39" s="321"/>
      <c r="X39" s="321"/>
      <c r="Y39" s="321"/>
      <c r="Z39" s="321"/>
      <c r="AA39" s="311"/>
      <c r="AB39" s="321"/>
    </row>
    <row r="40" spans="1:28" s="320" customFormat="1" x14ac:dyDescent="0.25">
      <c r="A40" s="334"/>
      <c r="B40" s="334"/>
      <c r="C40" s="334"/>
      <c r="D40" s="334"/>
      <c r="E40" s="334"/>
      <c r="F40" s="334"/>
      <c r="G40" s="334"/>
      <c r="H40" s="334"/>
      <c r="I40" s="334"/>
      <c r="J40" s="334"/>
      <c r="K40" s="334"/>
      <c r="L40" s="334"/>
      <c r="M40" s="334"/>
      <c r="N40" s="334"/>
      <c r="O40" s="334"/>
      <c r="P40" s="334"/>
      <c r="Q40" s="334"/>
      <c r="R40" s="334"/>
      <c r="S40" s="334"/>
      <c r="T40" s="334"/>
      <c r="U40" s="334"/>
      <c r="W40" s="321"/>
      <c r="X40" s="321"/>
      <c r="Y40" s="321"/>
      <c r="Z40" s="321"/>
      <c r="AA40" s="311"/>
      <c r="AB40" s="321"/>
    </row>
    <row r="41" spans="1:28" s="320" customFormat="1" x14ac:dyDescent="0.25">
      <c r="A41" s="334"/>
      <c r="B41" s="334"/>
      <c r="C41" s="334"/>
      <c r="D41" s="334"/>
      <c r="E41" s="334"/>
      <c r="F41" s="334"/>
      <c r="G41" s="334"/>
      <c r="H41" s="334"/>
      <c r="I41" s="334"/>
      <c r="J41" s="334"/>
      <c r="K41" s="334"/>
      <c r="L41" s="334"/>
      <c r="M41" s="334"/>
      <c r="N41" s="334"/>
      <c r="O41" s="334"/>
      <c r="P41" s="334"/>
      <c r="Q41" s="334"/>
      <c r="R41" s="334"/>
      <c r="S41" s="334"/>
      <c r="T41" s="334"/>
      <c r="U41" s="310"/>
      <c r="W41" s="321"/>
      <c r="X41" s="321"/>
      <c r="Y41" s="321"/>
      <c r="Z41" s="321"/>
      <c r="AA41" s="311"/>
      <c r="AB41" s="321"/>
    </row>
    <row r="42" spans="1:28" s="320" customFormat="1" x14ac:dyDescent="0.25">
      <c r="A42" s="334"/>
      <c r="B42" s="334"/>
      <c r="C42" s="334"/>
      <c r="D42" s="334"/>
      <c r="E42" s="334"/>
      <c r="F42" s="334"/>
      <c r="G42" s="334"/>
      <c r="H42" s="334"/>
      <c r="I42" s="334"/>
      <c r="J42" s="334"/>
      <c r="K42" s="334"/>
      <c r="L42" s="334"/>
      <c r="M42" s="334"/>
      <c r="N42" s="334"/>
      <c r="O42" s="334"/>
      <c r="P42" s="334"/>
      <c r="Q42" s="334"/>
      <c r="R42" s="334"/>
      <c r="S42" s="334"/>
      <c r="T42" s="334"/>
      <c r="U42" s="317"/>
      <c r="W42" s="321"/>
      <c r="X42" s="321"/>
      <c r="Y42" s="321"/>
      <c r="Z42" s="321"/>
      <c r="AA42" s="311"/>
      <c r="AB42" s="321"/>
    </row>
    <row r="43" spans="1:28" s="320" customFormat="1" x14ac:dyDescent="0.25">
      <c r="A43" s="310"/>
      <c r="B43" s="310"/>
      <c r="C43" s="310"/>
      <c r="D43" s="310"/>
      <c r="E43" s="310"/>
      <c r="F43" s="310"/>
      <c r="G43" s="310"/>
      <c r="H43" s="310"/>
      <c r="I43" s="310"/>
      <c r="J43" s="310"/>
      <c r="K43" s="310"/>
      <c r="L43" s="310"/>
      <c r="M43" s="310"/>
      <c r="N43" s="310"/>
      <c r="O43" s="310"/>
      <c r="P43" s="310"/>
      <c r="Q43" s="310"/>
      <c r="R43" s="310"/>
      <c r="S43" s="310"/>
      <c r="T43" s="310"/>
      <c r="U43" s="334"/>
      <c r="W43" s="321"/>
      <c r="X43" s="321"/>
      <c r="Y43" s="321"/>
      <c r="Z43" s="321"/>
      <c r="AA43" s="311"/>
      <c r="AB43" s="321"/>
    </row>
    <row r="44" spans="1:28" s="320" customFormat="1" x14ac:dyDescent="0.25">
      <c r="A44" s="317"/>
      <c r="B44" s="317"/>
      <c r="C44" s="317"/>
      <c r="D44" s="317"/>
      <c r="E44" s="317"/>
      <c r="F44" s="317"/>
      <c r="G44" s="317"/>
      <c r="H44" s="317"/>
      <c r="I44" s="317"/>
      <c r="J44" s="317"/>
      <c r="K44" s="317"/>
      <c r="L44" s="317"/>
      <c r="M44" s="317"/>
      <c r="N44" s="317"/>
      <c r="O44" s="317"/>
      <c r="P44" s="317"/>
      <c r="Q44" s="317"/>
      <c r="R44" s="317"/>
      <c r="S44" s="317"/>
      <c r="T44" s="317"/>
      <c r="U44" s="334"/>
      <c r="W44" s="321"/>
      <c r="X44" s="321"/>
      <c r="Y44" s="321"/>
      <c r="Z44" s="321"/>
      <c r="AA44" s="311"/>
      <c r="AB44" s="321"/>
    </row>
    <row r="45" spans="1:28" s="320" customFormat="1" x14ac:dyDescent="0.25">
      <c r="A45" s="334"/>
      <c r="B45" s="334"/>
      <c r="C45" s="334"/>
      <c r="D45" s="334"/>
      <c r="E45" s="334"/>
      <c r="F45" s="334"/>
      <c r="G45" s="334"/>
      <c r="H45" s="334"/>
      <c r="I45" s="334"/>
      <c r="J45" s="334"/>
      <c r="K45" s="334"/>
      <c r="L45" s="334"/>
      <c r="M45" s="334"/>
      <c r="N45" s="334"/>
      <c r="O45" s="334"/>
      <c r="P45" s="334"/>
      <c r="Q45" s="334"/>
      <c r="R45" s="334"/>
      <c r="S45" s="334"/>
      <c r="T45" s="334"/>
      <c r="U45" s="334"/>
      <c r="W45" s="321"/>
      <c r="X45" s="321"/>
      <c r="Y45" s="321"/>
      <c r="Z45" s="321"/>
      <c r="AA45" s="311"/>
      <c r="AB45" s="321"/>
    </row>
    <row r="46" spans="1:28" s="320" customFormat="1" x14ac:dyDescent="0.25">
      <c r="A46" s="334"/>
      <c r="B46" s="334"/>
      <c r="C46" s="334"/>
      <c r="D46" s="334"/>
      <c r="E46" s="334"/>
      <c r="F46" s="334"/>
      <c r="G46" s="334"/>
      <c r="H46" s="334"/>
      <c r="I46" s="334"/>
      <c r="J46" s="334"/>
      <c r="K46" s="334"/>
      <c r="L46" s="334"/>
      <c r="M46" s="334"/>
      <c r="N46" s="334"/>
      <c r="O46" s="334"/>
      <c r="P46" s="334"/>
      <c r="Q46" s="334"/>
      <c r="R46" s="334"/>
      <c r="S46" s="334"/>
      <c r="T46" s="334"/>
      <c r="U46" s="334"/>
      <c r="W46" s="321"/>
      <c r="X46" s="321"/>
      <c r="Y46" s="321"/>
      <c r="Z46" s="321"/>
      <c r="AA46" s="311"/>
      <c r="AB46" s="321"/>
    </row>
    <row r="47" spans="1:28" s="320" customFormat="1" x14ac:dyDescent="0.25">
      <c r="A47" s="334"/>
      <c r="B47" s="334"/>
      <c r="C47" s="334"/>
      <c r="D47" s="334"/>
      <c r="E47" s="334"/>
      <c r="F47" s="334"/>
      <c r="G47" s="334"/>
      <c r="H47" s="334"/>
      <c r="I47" s="334"/>
      <c r="J47" s="334"/>
      <c r="K47" s="334"/>
      <c r="L47" s="334"/>
      <c r="M47" s="334"/>
      <c r="N47" s="334"/>
      <c r="O47" s="334"/>
      <c r="P47" s="334"/>
      <c r="Q47" s="334"/>
      <c r="R47" s="334"/>
      <c r="S47" s="334"/>
      <c r="T47" s="334"/>
      <c r="U47" s="334"/>
      <c r="W47" s="321"/>
      <c r="X47" s="321"/>
      <c r="Y47" s="321"/>
      <c r="Z47" s="321"/>
      <c r="AA47" s="311"/>
      <c r="AB47" s="321"/>
    </row>
    <row r="48" spans="1:28" s="320" customFormat="1" x14ac:dyDescent="0.25">
      <c r="A48" s="334"/>
      <c r="B48" s="334"/>
      <c r="C48" s="334"/>
      <c r="D48" s="334"/>
      <c r="E48" s="334"/>
      <c r="F48" s="334"/>
      <c r="G48" s="334"/>
      <c r="H48" s="334"/>
      <c r="I48" s="334"/>
      <c r="J48" s="334"/>
      <c r="K48" s="334"/>
      <c r="L48" s="334"/>
      <c r="M48" s="334"/>
      <c r="N48" s="334"/>
      <c r="O48" s="334"/>
      <c r="P48" s="334"/>
      <c r="Q48" s="334"/>
      <c r="R48" s="334"/>
      <c r="S48" s="334"/>
      <c r="T48" s="334"/>
      <c r="U48" s="334"/>
      <c r="W48" s="321"/>
      <c r="X48" s="321"/>
      <c r="Y48" s="321"/>
      <c r="Z48" s="321"/>
      <c r="AA48" s="311"/>
      <c r="AB48" s="321"/>
    </row>
    <row r="49" spans="1:28" s="320" customFormat="1" x14ac:dyDescent="0.25">
      <c r="A49" s="334"/>
      <c r="B49" s="334"/>
      <c r="C49" s="334"/>
      <c r="D49" s="334"/>
      <c r="E49" s="334"/>
      <c r="F49" s="334"/>
      <c r="G49" s="334"/>
      <c r="H49" s="334"/>
      <c r="I49" s="334"/>
      <c r="J49" s="334"/>
      <c r="K49" s="334"/>
      <c r="L49" s="334"/>
      <c r="M49" s="334"/>
      <c r="N49" s="334"/>
      <c r="O49" s="334"/>
      <c r="P49" s="334"/>
      <c r="Q49" s="334"/>
      <c r="R49" s="334"/>
      <c r="S49" s="334"/>
      <c r="T49" s="334"/>
      <c r="U49" s="334"/>
      <c r="W49" s="321"/>
      <c r="X49" s="321"/>
      <c r="Y49" s="321"/>
      <c r="Z49" s="321"/>
      <c r="AA49" s="311"/>
      <c r="AB49" s="321"/>
    </row>
    <row r="50" spans="1:28" s="320" customFormat="1" x14ac:dyDescent="0.25">
      <c r="A50" s="334"/>
      <c r="B50" s="334"/>
      <c r="C50" s="334"/>
      <c r="D50" s="334"/>
      <c r="E50" s="334"/>
      <c r="F50" s="334"/>
      <c r="G50" s="334"/>
      <c r="H50" s="334"/>
      <c r="I50" s="334"/>
      <c r="J50" s="334"/>
      <c r="K50" s="334"/>
      <c r="L50" s="334"/>
      <c r="M50" s="334"/>
      <c r="N50" s="334"/>
      <c r="O50" s="334"/>
      <c r="P50" s="334"/>
      <c r="Q50" s="334"/>
      <c r="R50" s="334"/>
      <c r="S50" s="334"/>
      <c r="T50" s="334"/>
      <c r="U50" s="317"/>
      <c r="W50" s="321"/>
      <c r="X50" s="321"/>
      <c r="Y50" s="321"/>
      <c r="Z50" s="321"/>
      <c r="AA50" s="311"/>
      <c r="AB50" s="321"/>
    </row>
    <row r="51" spans="1:28" s="320" customFormat="1" x14ac:dyDescent="0.25">
      <c r="A51" s="334"/>
      <c r="B51" s="334"/>
      <c r="C51" s="334"/>
      <c r="D51" s="334"/>
      <c r="E51" s="334"/>
      <c r="F51" s="334"/>
      <c r="G51" s="334"/>
      <c r="H51" s="334"/>
      <c r="I51" s="334"/>
      <c r="J51" s="334"/>
      <c r="K51" s="334"/>
      <c r="L51" s="334"/>
      <c r="M51" s="334"/>
      <c r="N51" s="334"/>
      <c r="O51" s="334"/>
      <c r="P51" s="334"/>
      <c r="Q51" s="334"/>
      <c r="R51" s="334"/>
      <c r="S51" s="334"/>
      <c r="T51" s="334"/>
      <c r="U51" s="334"/>
      <c r="W51" s="321"/>
      <c r="X51" s="321"/>
      <c r="Y51" s="321"/>
      <c r="Z51" s="321"/>
      <c r="AA51" s="311"/>
      <c r="AB51" s="321"/>
    </row>
    <row r="52" spans="1:28" s="320" customFormat="1" x14ac:dyDescent="0.25">
      <c r="A52" s="317"/>
      <c r="B52" s="317"/>
      <c r="C52" s="317"/>
      <c r="D52" s="317"/>
      <c r="E52" s="317"/>
      <c r="F52" s="317"/>
      <c r="G52" s="317"/>
      <c r="H52" s="317"/>
      <c r="I52" s="317"/>
      <c r="J52" s="317"/>
      <c r="K52" s="317"/>
      <c r="L52" s="317"/>
      <c r="M52" s="317"/>
      <c r="N52" s="317"/>
      <c r="O52" s="317"/>
      <c r="P52" s="317"/>
      <c r="Q52" s="317"/>
      <c r="R52" s="317"/>
      <c r="S52" s="317"/>
      <c r="T52" s="317"/>
      <c r="U52" s="334"/>
      <c r="W52" s="321"/>
      <c r="X52" s="321"/>
      <c r="Y52" s="321"/>
      <c r="Z52" s="321"/>
      <c r="AA52" s="311"/>
      <c r="AB52" s="321"/>
    </row>
    <row r="53" spans="1:28" s="320" customFormat="1" x14ac:dyDescent="0.25">
      <c r="A53" s="334"/>
      <c r="B53" s="334"/>
      <c r="C53" s="334"/>
      <c r="D53" s="334"/>
      <c r="E53" s="334"/>
      <c r="F53" s="334"/>
      <c r="G53" s="334"/>
      <c r="H53" s="334"/>
      <c r="I53" s="334"/>
      <c r="J53" s="334"/>
      <c r="K53" s="334"/>
      <c r="L53" s="334"/>
      <c r="M53" s="334"/>
      <c r="N53" s="334"/>
      <c r="O53" s="334"/>
      <c r="P53" s="334"/>
      <c r="Q53" s="334"/>
      <c r="R53" s="334"/>
      <c r="S53" s="334"/>
      <c r="T53" s="334"/>
      <c r="U53" s="334"/>
      <c r="W53" s="321"/>
      <c r="X53" s="321"/>
      <c r="Y53" s="321"/>
      <c r="Z53" s="321"/>
      <c r="AA53" s="311"/>
      <c r="AB53" s="321"/>
    </row>
    <row r="54" spans="1:28" s="320" customFormat="1" x14ac:dyDescent="0.25">
      <c r="A54" s="334"/>
      <c r="B54" s="334"/>
      <c r="C54" s="334"/>
      <c r="D54" s="334"/>
      <c r="E54" s="334"/>
      <c r="F54" s="334"/>
      <c r="G54" s="334"/>
      <c r="H54" s="334"/>
      <c r="I54" s="334"/>
      <c r="J54" s="334"/>
      <c r="K54" s="334"/>
      <c r="L54" s="334"/>
      <c r="M54" s="334"/>
      <c r="N54" s="334"/>
      <c r="O54" s="334"/>
      <c r="P54" s="334"/>
      <c r="Q54" s="334"/>
      <c r="R54" s="334"/>
      <c r="S54" s="334"/>
      <c r="T54" s="334"/>
      <c r="U54" s="334"/>
      <c r="W54" s="321"/>
      <c r="X54" s="321"/>
      <c r="Y54" s="321"/>
      <c r="Z54" s="321"/>
      <c r="AA54" s="311"/>
      <c r="AB54" s="321"/>
    </row>
    <row r="55" spans="1:28" s="320" customFormat="1" x14ac:dyDescent="0.25">
      <c r="A55" s="334"/>
      <c r="B55" s="334"/>
      <c r="C55" s="334"/>
      <c r="D55" s="334"/>
      <c r="E55" s="334"/>
      <c r="F55" s="334"/>
      <c r="G55" s="334"/>
      <c r="H55" s="334"/>
      <c r="I55" s="334"/>
      <c r="J55" s="334"/>
      <c r="K55" s="334"/>
      <c r="L55" s="334"/>
      <c r="M55" s="334"/>
      <c r="N55" s="334"/>
      <c r="O55" s="334"/>
      <c r="P55" s="334"/>
      <c r="Q55" s="334"/>
      <c r="R55" s="334"/>
      <c r="S55" s="334"/>
      <c r="T55" s="334"/>
      <c r="U55" s="334"/>
      <c r="W55" s="321"/>
      <c r="X55" s="321"/>
      <c r="Y55" s="321"/>
      <c r="Z55" s="321"/>
      <c r="AA55" s="311"/>
      <c r="AB55" s="321"/>
    </row>
    <row r="56" spans="1:28" s="320" customFormat="1" x14ac:dyDescent="0.25">
      <c r="A56" s="334"/>
      <c r="B56" s="334"/>
      <c r="C56" s="334"/>
      <c r="D56" s="334"/>
      <c r="E56" s="334"/>
      <c r="F56" s="334"/>
      <c r="G56" s="334"/>
      <c r="H56" s="334"/>
      <c r="I56" s="334"/>
      <c r="J56" s="334"/>
      <c r="K56" s="334"/>
      <c r="L56" s="334"/>
      <c r="M56" s="334"/>
      <c r="N56" s="334"/>
      <c r="O56" s="334"/>
      <c r="P56" s="334"/>
      <c r="Q56" s="334"/>
      <c r="R56" s="334"/>
      <c r="S56" s="334"/>
      <c r="T56" s="334"/>
      <c r="U56" s="334"/>
      <c r="W56" s="321"/>
      <c r="X56" s="321"/>
      <c r="Y56" s="321"/>
      <c r="Z56" s="321"/>
      <c r="AA56" s="311"/>
      <c r="AB56" s="321"/>
    </row>
    <row r="57" spans="1:28" s="320" customFormat="1" x14ac:dyDescent="0.25">
      <c r="A57" s="334"/>
      <c r="B57" s="334"/>
      <c r="C57" s="334"/>
      <c r="D57" s="334"/>
      <c r="E57" s="334"/>
      <c r="F57" s="334"/>
      <c r="G57" s="334"/>
      <c r="H57" s="334"/>
      <c r="I57" s="334"/>
      <c r="J57" s="334"/>
      <c r="K57" s="334"/>
      <c r="L57" s="334"/>
      <c r="M57" s="334"/>
      <c r="N57" s="334"/>
      <c r="O57" s="334"/>
      <c r="P57" s="334"/>
      <c r="Q57" s="334"/>
      <c r="R57" s="334"/>
      <c r="S57" s="334"/>
      <c r="T57" s="334"/>
      <c r="U57" s="334"/>
      <c r="W57" s="321"/>
      <c r="X57" s="321"/>
      <c r="Y57" s="321"/>
      <c r="Z57" s="321"/>
      <c r="AA57" s="311"/>
      <c r="AB57" s="321"/>
    </row>
    <row r="58" spans="1:28" s="320" customFormat="1" x14ac:dyDescent="0.25">
      <c r="A58" s="334"/>
      <c r="B58" s="334"/>
      <c r="C58" s="334"/>
      <c r="D58" s="334"/>
      <c r="E58" s="334"/>
      <c r="F58" s="334"/>
      <c r="G58" s="334"/>
      <c r="H58" s="334"/>
      <c r="I58" s="334"/>
      <c r="J58" s="334"/>
      <c r="K58" s="334"/>
      <c r="L58" s="334"/>
      <c r="M58" s="334"/>
      <c r="N58" s="334"/>
      <c r="O58" s="334"/>
      <c r="P58" s="334"/>
      <c r="Q58" s="334"/>
      <c r="R58" s="334"/>
      <c r="S58" s="334"/>
      <c r="T58" s="334"/>
      <c r="U58" s="317"/>
      <c r="W58" s="321"/>
      <c r="X58" s="321"/>
      <c r="Y58" s="321"/>
      <c r="Z58" s="321"/>
      <c r="AA58" s="311"/>
      <c r="AB58" s="321"/>
    </row>
    <row r="59" spans="1:28" s="320" customFormat="1" x14ac:dyDescent="0.25">
      <c r="A59" s="334"/>
      <c r="B59" s="334"/>
      <c r="C59" s="334"/>
      <c r="D59" s="334"/>
      <c r="E59" s="334"/>
      <c r="F59" s="334"/>
      <c r="G59" s="334"/>
      <c r="H59" s="334"/>
      <c r="I59" s="334"/>
      <c r="J59" s="334"/>
      <c r="K59" s="334"/>
      <c r="L59" s="334"/>
      <c r="M59" s="334"/>
      <c r="N59" s="334"/>
      <c r="O59" s="334"/>
      <c r="P59" s="334"/>
      <c r="Q59" s="334"/>
      <c r="R59" s="334"/>
      <c r="S59" s="334"/>
      <c r="T59" s="334"/>
      <c r="U59" s="334"/>
      <c r="W59" s="321"/>
      <c r="X59" s="321"/>
      <c r="Y59" s="321"/>
      <c r="Z59" s="321"/>
      <c r="AA59" s="311"/>
      <c r="AB59" s="321"/>
    </row>
    <row r="60" spans="1:28" s="320" customFormat="1" x14ac:dyDescent="0.25">
      <c r="A60" s="317"/>
      <c r="B60" s="317"/>
      <c r="C60" s="317"/>
      <c r="D60" s="317"/>
      <c r="E60" s="317"/>
      <c r="F60" s="317"/>
      <c r="G60" s="317"/>
      <c r="H60" s="317"/>
      <c r="I60" s="317"/>
      <c r="J60" s="317"/>
      <c r="K60" s="317"/>
      <c r="L60" s="317"/>
      <c r="M60" s="317"/>
      <c r="N60" s="317"/>
      <c r="O60" s="317"/>
      <c r="P60" s="317"/>
      <c r="Q60" s="317"/>
      <c r="R60" s="317"/>
      <c r="S60" s="317"/>
      <c r="T60" s="317"/>
      <c r="U60" s="334"/>
      <c r="W60" s="321"/>
      <c r="X60" s="321"/>
      <c r="Y60" s="321"/>
      <c r="Z60" s="321"/>
      <c r="AA60" s="311"/>
      <c r="AB60" s="321"/>
    </row>
    <row r="61" spans="1:28" s="320" customFormat="1" x14ac:dyDescent="0.25">
      <c r="A61" s="334"/>
      <c r="B61" s="334"/>
      <c r="C61" s="334"/>
      <c r="D61" s="334"/>
      <c r="E61" s="334"/>
      <c r="F61" s="334"/>
      <c r="G61" s="334"/>
      <c r="H61" s="334"/>
      <c r="I61" s="334"/>
      <c r="J61" s="334"/>
      <c r="K61" s="334"/>
      <c r="L61" s="334"/>
      <c r="M61" s="334"/>
      <c r="N61" s="334"/>
      <c r="O61" s="334"/>
      <c r="P61" s="334"/>
      <c r="Q61" s="334"/>
      <c r="R61" s="334"/>
      <c r="S61" s="334"/>
      <c r="T61" s="334"/>
      <c r="U61" s="334"/>
      <c r="W61" s="321"/>
      <c r="X61" s="321"/>
      <c r="Y61" s="321"/>
      <c r="Z61" s="321"/>
      <c r="AA61" s="311"/>
      <c r="AB61" s="321"/>
    </row>
    <row r="62" spans="1:28" s="320" customFormat="1" x14ac:dyDescent="0.25">
      <c r="A62" s="334"/>
      <c r="B62" s="334"/>
      <c r="C62" s="334"/>
      <c r="D62" s="334"/>
      <c r="E62" s="334"/>
      <c r="F62" s="334"/>
      <c r="G62" s="334"/>
      <c r="H62" s="334"/>
      <c r="I62" s="334"/>
      <c r="J62" s="334"/>
      <c r="K62" s="334"/>
      <c r="L62" s="334"/>
      <c r="M62" s="334"/>
      <c r="N62" s="334"/>
      <c r="O62" s="334"/>
      <c r="P62" s="334"/>
      <c r="Q62" s="334"/>
      <c r="R62" s="334"/>
      <c r="S62" s="334"/>
      <c r="T62" s="334"/>
      <c r="U62" s="334"/>
      <c r="W62" s="321"/>
      <c r="X62" s="321"/>
      <c r="Y62" s="321"/>
      <c r="Z62" s="321"/>
      <c r="AA62" s="311"/>
      <c r="AB62" s="321"/>
    </row>
    <row r="63" spans="1:28" s="320" customFormat="1" x14ac:dyDescent="0.25">
      <c r="A63" s="334"/>
      <c r="B63" s="334"/>
      <c r="C63" s="334"/>
      <c r="D63" s="334"/>
      <c r="E63" s="334"/>
      <c r="F63" s="334"/>
      <c r="G63" s="334"/>
      <c r="H63" s="334"/>
      <c r="I63" s="334"/>
      <c r="J63" s="334"/>
      <c r="K63" s="334"/>
      <c r="L63" s="334"/>
      <c r="M63" s="334"/>
      <c r="N63" s="334"/>
      <c r="O63" s="334"/>
      <c r="P63" s="334"/>
      <c r="Q63" s="334"/>
      <c r="R63" s="334"/>
      <c r="S63" s="334"/>
      <c r="T63" s="334"/>
      <c r="U63" s="334"/>
      <c r="W63" s="321"/>
      <c r="X63" s="321"/>
      <c r="Y63" s="321"/>
      <c r="Z63" s="321"/>
      <c r="AA63" s="311"/>
      <c r="AB63" s="321"/>
    </row>
    <row r="64" spans="1:28" s="320" customFormat="1" x14ac:dyDescent="0.25">
      <c r="A64" s="334"/>
      <c r="B64" s="334"/>
      <c r="C64" s="334"/>
      <c r="D64" s="334"/>
      <c r="E64" s="334"/>
      <c r="F64" s="334"/>
      <c r="G64" s="334"/>
      <c r="H64" s="334"/>
      <c r="I64" s="334"/>
      <c r="J64" s="334"/>
      <c r="K64" s="334"/>
      <c r="L64" s="334"/>
      <c r="M64" s="334"/>
      <c r="N64" s="334"/>
      <c r="O64" s="334"/>
      <c r="P64" s="334"/>
      <c r="Q64" s="334"/>
      <c r="R64" s="334"/>
      <c r="S64" s="334"/>
      <c r="T64" s="334"/>
      <c r="U64" s="334"/>
      <c r="W64" s="321"/>
      <c r="X64" s="321"/>
      <c r="Y64" s="321"/>
      <c r="Z64" s="321"/>
      <c r="AA64" s="311"/>
      <c r="AB64" s="321"/>
    </row>
    <row r="65" spans="1:28" s="320" customFormat="1" x14ac:dyDescent="0.25">
      <c r="A65" s="334"/>
      <c r="B65" s="334"/>
      <c r="C65" s="334"/>
      <c r="D65" s="334"/>
      <c r="E65" s="334"/>
      <c r="F65" s="334"/>
      <c r="G65" s="334"/>
      <c r="H65" s="334"/>
      <c r="I65" s="334"/>
      <c r="J65" s="334"/>
      <c r="K65" s="334"/>
      <c r="L65" s="334"/>
      <c r="M65" s="334"/>
      <c r="N65" s="334"/>
      <c r="O65" s="334"/>
      <c r="P65" s="334"/>
      <c r="Q65" s="334"/>
      <c r="R65" s="334"/>
      <c r="S65" s="334"/>
      <c r="T65" s="334"/>
      <c r="U65" s="334"/>
      <c r="W65" s="321"/>
      <c r="X65" s="321"/>
      <c r="Y65" s="321"/>
      <c r="Z65" s="321"/>
      <c r="AA65" s="311"/>
      <c r="AB65" s="321"/>
    </row>
    <row r="66" spans="1:28" s="320" customFormat="1" x14ac:dyDescent="0.25">
      <c r="A66" s="334"/>
      <c r="B66" s="334"/>
      <c r="C66" s="334"/>
      <c r="D66" s="334"/>
      <c r="E66" s="334"/>
      <c r="F66" s="334"/>
      <c r="G66" s="334"/>
      <c r="H66" s="334"/>
      <c r="I66" s="334"/>
      <c r="J66" s="334"/>
      <c r="K66" s="334"/>
      <c r="L66" s="334"/>
      <c r="M66" s="334"/>
      <c r="N66" s="334"/>
      <c r="O66" s="334"/>
      <c r="P66" s="334"/>
      <c r="Q66" s="334"/>
      <c r="R66" s="334"/>
      <c r="S66" s="334"/>
      <c r="T66" s="334"/>
      <c r="U66" s="317"/>
      <c r="W66" s="321"/>
      <c r="X66" s="321"/>
      <c r="Y66" s="321"/>
      <c r="Z66" s="321"/>
      <c r="AA66" s="311"/>
      <c r="AB66" s="321"/>
    </row>
    <row r="67" spans="1:28" s="320" customFormat="1" x14ac:dyDescent="0.25">
      <c r="A67" s="334"/>
      <c r="B67" s="334"/>
      <c r="C67" s="334"/>
      <c r="D67" s="334"/>
      <c r="E67" s="334"/>
      <c r="F67" s="334"/>
      <c r="G67" s="334"/>
      <c r="H67" s="334"/>
      <c r="I67" s="334"/>
      <c r="J67" s="334"/>
      <c r="K67" s="334"/>
      <c r="L67" s="334"/>
      <c r="M67" s="334"/>
      <c r="N67" s="334"/>
      <c r="O67" s="334"/>
      <c r="P67" s="334"/>
      <c r="Q67" s="334"/>
      <c r="R67" s="334"/>
      <c r="S67" s="334"/>
      <c r="T67" s="334"/>
      <c r="U67" s="334"/>
      <c r="W67" s="321"/>
      <c r="X67" s="321"/>
      <c r="Y67" s="321"/>
      <c r="Z67" s="321"/>
      <c r="AA67" s="311"/>
      <c r="AB67" s="321"/>
    </row>
    <row r="68" spans="1:28" s="320" customFormat="1" x14ac:dyDescent="0.25">
      <c r="A68" s="317"/>
      <c r="B68" s="317"/>
      <c r="C68" s="317"/>
      <c r="D68" s="317"/>
      <c r="E68" s="317"/>
      <c r="F68" s="317"/>
      <c r="G68" s="317"/>
      <c r="H68" s="317"/>
      <c r="I68" s="317"/>
      <c r="J68" s="317"/>
      <c r="K68" s="317"/>
      <c r="L68" s="317"/>
      <c r="M68" s="317"/>
      <c r="N68" s="317"/>
      <c r="O68" s="317"/>
      <c r="P68" s="317"/>
      <c r="Q68" s="317"/>
      <c r="R68" s="317"/>
      <c r="S68" s="317"/>
      <c r="T68" s="317"/>
      <c r="U68" s="334"/>
      <c r="W68" s="321"/>
      <c r="X68" s="321"/>
      <c r="Y68" s="321"/>
      <c r="Z68" s="321"/>
      <c r="AA68" s="311"/>
      <c r="AB68" s="321"/>
    </row>
    <row r="69" spans="1:28" s="320" customFormat="1" x14ac:dyDescent="0.25">
      <c r="A69" s="334"/>
      <c r="B69" s="334"/>
      <c r="C69" s="334"/>
      <c r="D69" s="334"/>
      <c r="E69" s="334"/>
      <c r="F69" s="334"/>
      <c r="G69" s="334"/>
      <c r="H69" s="334"/>
      <c r="I69" s="334"/>
      <c r="J69" s="334"/>
      <c r="K69" s="334"/>
      <c r="L69" s="334"/>
      <c r="M69" s="334"/>
      <c r="N69" s="334"/>
      <c r="O69" s="334"/>
      <c r="P69" s="334"/>
      <c r="Q69" s="334"/>
      <c r="R69" s="334"/>
      <c r="S69" s="334"/>
      <c r="T69" s="334"/>
      <c r="U69" s="334"/>
      <c r="W69" s="321"/>
      <c r="X69" s="321"/>
      <c r="Y69" s="321"/>
      <c r="Z69" s="321"/>
      <c r="AA69" s="311"/>
      <c r="AB69" s="321"/>
    </row>
    <row r="70" spans="1:28" s="320" customFormat="1" x14ac:dyDescent="0.25">
      <c r="A70" s="334"/>
      <c r="B70" s="334"/>
      <c r="C70" s="334"/>
      <c r="D70" s="334"/>
      <c r="E70" s="334"/>
      <c r="F70" s="334"/>
      <c r="G70" s="334"/>
      <c r="H70" s="334"/>
      <c r="I70" s="334"/>
      <c r="J70" s="334"/>
      <c r="K70" s="334"/>
      <c r="L70" s="334"/>
      <c r="M70" s="334"/>
      <c r="N70" s="334"/>
      <c r="O70" s="334"/>
      <c r="P70" s="334"/>
      <c r="Q70" s="334"/>
      <c r="R70" s="334"/>
      <c r="S70" s="334"/>
      <c r="T70" s="334"/>
      <c r="U70" s="334"/>
      <c r="W70" s="321"/>
      <c r="X70" s="321"/>
      <c r="Y70" s="321"/>
      <c r="Z70" s="321"/>
      <c r="AA70" s="311"/>
      <c r="AB70" s="321"/>
    </row>
    <row r="71" spans="1:28" s="320" customFormat="1" x14ac:dyDescent="0.25">
      <c r="A71" s="334"/>
      <c r="B71" s="334"/>
      <c r="C71" s="334"/>
      <c r="D71" s="334"/>
      <c r="E71" s="334"/>
      <c r="F71" s="334"/>
      <c r="G71" s="334"/>
      <c r="H71" s="334"/>
      <c r="I71" s="334"/>
      <c r="J71" s="334"/>
      <c r="K71" s="334"/>
      <c r="L71" s="334"/>
      <c r="M71" s="334"/>
      <c r="N71" s="334"/>
      <c r="O71" s="334"/>
      <c r="P71" s="334"/>
      <c r="Q71" s="334"/>
      <c r="R71" s="334"/>
      <c r="S71" s="334"/>
      <c r="T71" s="334"/>
      <c r="U71" s="334"/>
      <c r="W71" s="321"/>
      <c r="X71" s="321"/>
      <c r="Y71" s="321"/>
      <c r="Z71" s="321"/>
      <c r="AA71" s="311"/>
      <c r="AB71" s="321"/>
    </row>
    <row r="72" spans="1:28" s="320" customFormat="1" x14ac:dyDescent="0.25">
      <c r="A72" s="334"/>
      <c r="B72" s="334"/>
      <c r="C72" s="334"/>
      <c r="D72" s="334"/>
      <c r="E72" s="334"/>
      <c r="F72" s="334"/>
      <c r="G72" s="334"/>
      <c r="H72" s="334"/>
      <c r="I72" s="334"/>
      <c r="J72" s="334"/>
      <c r="K72" s="334"/>
      <c r="L72" s="334"/>
      <c r="M72" s="334"/>
      <c r="N72" s="334"/>
      <c r="O72" s="334"/>
      <c r="P72" s="334"/>
      <c r="Q72" s="334"/>
      <c r="R72" s="334"/>
      <c r="S72" s="334"/>
      <c r="T72" s="334"/>
      <c r="U72" s="334"/>
      <c r="W72" s="321"/>
      <c r="X72" s="321"/>
      <c r="Y72" s="321"/>
      <c r="Z72" s="321"/>
      <c r="AA72" s="311"/>
      <c r="AB72" s="321"/>
    </row>
    <row r="73" spans="1:28" s="320" customFormat="1" x14ac:dyDescent="0.25">
      <c r="A73" s="334"/>
      <c r="B73" s="334"/>
      <c r="C73" s="334"/>
      <c r="D73" s="334"/>
      <c r="E73" s="334"/>
      <c r="F73" s="334"/>
      <c r="G73" s="334"/>
      <c r="H73" s="334"/>
      <c r="I73" s="334"/>
      <c r="J73" s="334"/>
      <c r="K73" s="334"/>
      <c r="L73" s="334"/>
      <c r="M73" s="334"/>
      <c r="N73" s="334"/>
      <c r="O73" s="334"/>
      <c r="P73" s="334"/>
      <c r="Q73" s="334"/>
      <c r="R73" s="334"/>
      <c r="S73" s="334"/>
      <c r="T73" s="334"/>
      <c r="U73" s="334"/>
      <c r="W73" s="321"/>
      <c r="X73" s="321"/>
      <c r="Y73" s="321"/>
      <c r="Z73" s="321"/>
      <c r="AA73" s="311"/>
      <c r="AB73" s="321"/>
    </row>
    <row r="74" spans="1:28" s="320" customFormat="1" x14ac:dyDescent="0.25">
      <c r="A74" s="334"/>
      <c r="B74" s="334"/>
      <c r="C74" s="334"/>
      <c r="D74" s="334"/>
      <c r="E74" s="334"/>
      <c r="F74" s="334"/>
      <c r="G74" s="334"/>
      <c r="H74" s="334"/>
      <c r="I74" s="334"/>
      <c r="J74" s="334"/>
      <c r="K74" s="334"/>
      <c r="L74" s="334"/>
      <c r="M74" s="334"/>
      <c r="N74" s="334"/>
      <c r="O74" s="334"/>
      <c r="P74" s="334"/>
      <c r="Q74" s="334"/>
      <c r="R74" s="334"/>
      <c r="S74" s="334"/>
      <c r="T74" s="334"/>
      <c r="U74" s="317"/>
      <c r="W74" s="321"/>
      <c r="X74" s="321"/>
      <c r="Y74" s="321"/>
      <c r="Z74" s="321"/>
      <c r="AA74" s="311"/>
      <c r="AB74" s="321"/>
    </row>
    <row r="75" spans="1:28" s="320" customFormat="1" x14ac:dyDescent="0.25">
      <c r="A75" s="334"/>
      <c r="B75" s="334"/>
      <c r="C75" s="334"/>
      <c r="D75" s="334"/>
      <c r="E75" s="334"/>
      <c r="F75" s="334"/>
      <c r="G75" s="334"/>
      <c r="H75" s="334"/>
      <c r="I75" s="334"/>
      <c r="J75" s="334"/>
      <c r="K75" s="334"/>
      <c r="L75" s="334"/>
      <c r="M75" s="334"/>
      <c r="N75" s="334"/>
      <c r="O75" s="334"/>
      <c r="P75" s="334"/>
      <c r="Q75" s="334"/>
      <c r="R75" s="334"/>
      <c r="S75" s="334"/>
      <c r="T75" s="334"/>
      <c r="U75" s="334"/>
      <c r="W75" s="321"/>
      <c r="X75" s="321"/>
      <c r="Y75" s="321"/>
      <c r="Z75" s="321"/>
      <c r="AA75" s="311"/>
      <c r="AB75" s="321"/>
    </row>
    <row r="76" spans="1:28" s="320" customFormat="1" x14ac:dyDescent="0.25">
      <c r="A76" s="317"/>
      <c r="B76" s="317"/>
      <c r="C76" s="317"/>
      <c r="D76" s="317"/>
      <c r="E76" s="317"/>
      <c r="F76" s="317"/>
      <c r="G76" s="317"/>
      <c r="H76" s="317"/>
      <c r="I76" s="317"/>
      <c r="J76" s="317"/>
      <c r="K76" s="317"/>
      <c r="L76" s="317"/>
      <c r="M76" s="317"/>
      <c r="N76" s="317"/>
      <c r="O76" s="317"/>
      <c r="P76" s="317"/>
      <c r="Q76" s="317"/>
      <c r="R76" s="317"/>
      <c r="S76" s="317"/>
      <c r="T76" s="317"/>
      <c r="U76" s="334"/>
      <c r="W76" s="321"/>
      <c r="X76" s="321"/>
      <c r="Y76" s="321"/>
      <c r="Z76" s="321"/>
      <c r="AA76" s="311"/>
      <c r="AB76" s="321"/>
    </row>
    <row r="77" spans="1:28" s="320" customFormat="1" x14ac:dyDescent="0.25">
      <c r="A77" s="334"/>
      <c r="B77" s="334"/>
      <c r="C77" s="334"/>
      <c r="D77" s="334"/>
      <c r="E77" s="334"/>
      <c r="F77" s="334"/>
      <c r="G77" s="334"/>
      <c r="H77" s="334"/>
      <c r="I77" s="334"/>
      <c r="J77" s="334"/>
      <c r="K77" s="334"/>
      <c r="L77" s="334"/>
      <c r="M77" s="334"/>
      <c r="N77" s="334"/>
      <c r="O77" s="334"/>
      <c r="P77" s="334"/>
      <c r="Q77" s="334"/>
      <c r="R77" s="334"/>
      <c r="S77" s="334"/>
      <c r="T77" s="334"/>
      <c r="U77" s="334"/>
      <c r="W77" s="321"/>
      <c r="X77" s="321"/>
      <c r="Y77" s="321"/>
      <c r="Z77" s="321"/>
      <c r="AA77" s="311"/>
      <c r="AB77" s="321"/>
    </row>
    <row r="78" spans="1:28" s="320" customFormat="1" x14ac:dyDescent="0.25">
      <c r="A78" s="334"/>
      <c r="B78" s="334"/>
      <c r="C78" s="334"/>
      <c r="D78" s="334"/>
      <c r="E78" s="334"/>
      <c r="F78" s="334"/>
      <c r="G78" s="334"/>
      <c r="H78" s="334"/>
      <c r="I78" s="334"/>
      <c r="J78" s="334"/>
      <c r="K78" s="334"/>
      <c r="L78" s="334"/>
      <c r="M78" s="334"/>
      <c r="N78" s="334"/>
      <c r="O78" s="334"/>
      <c r="P78" s="334"/>
      <c r="Q78" s="334"/>
      <c r="R78" s="334"/>
      <c r="S78" s="334"/>
      <c r="T78" s="334"/>
      <c r="U78" s="334"/>
      <c r="W78" s="321"/>
      <c r="X78" s="321"/>
      <c r="Y78" s="321"/>
      <c r="Z78" s="321"/>
      <c r="AA78" s="311"/>
      <c r="AB78" s="321"/>
    </row>
    <row r="79" spans="1:28" s="320" customFormat="1" x14ac:dyDescent="0.25">
      <c r="A79" s="334"/>
      <c r="B79" s="334"/>
      <c r="C79" s="334"/>
      <c r="D79" s="334"/>
      <c r="E79" s="334"/>
      <c r="F79" s="334"/>
      <c r="G79" s="334"/>
      <c r="H79" s="334"/>
      <c r="I79" s="334"/>
      <c r="J79" s="334"/>
      <c r="K79" s="334"/>
      <c r="L79" s="334"/>
      <c r="M79" s="334"/>
      <c r="N79" s="334"/>
      <c r="O79" s="334"/>
      <c r="P79" s="334"/>
      <c r="Q79" s="334"/>
      <c r="R79" s="334"/>
      <c r="S79" s="334"/>
      <c r="T79" s="334"/>
      <c r="U79" s="334"/>
      <c r="W79" s="321"/>
      <c r="X79" s="321"/>
      <c r="Y79" s="321"/>
      <c r="Z79" s="321"/>
      <c r="AA79" s="311"/>
      <c r="AB79" s="321"/>
    </row>
    <row r="80" spans="1:28" s="320" customFormat="1" x14ac:dyDescent="0.25">
      <c r="A80" s="334"/>
      <c r="B80" s="334"/>
      <c r="C80" s="334"/>
      <c r="D80" s="334"/>
      <c r="E80" s="334"/>
      <c r="F80" s="334"/>
      <c r="G80" s="334"/>
      <c r="H80" s="334"/>
      <c r="I80" s="334"/>
      <c r="J80" s="334"/>
      <c r="K80" s="334"/>
      <c r="L80" s="334"/>
      <c r="M80" s="334"/>
      <c r="N80" s="334"/>
      <c r="O80" s="334"/>
      <c r="P80" s="334"/>
      <c r="Q80" s="334"/>
      <c r="R80" s="334"/>
      <c r="S80" s="334"/>
      <c r="T80" s="334"/>
      <c r="U80" s="334"/>
      <c r="W80" s="321"/>
      <c r="X80" s="321"/>
      <c r="Y80" s="321"/>
      <c r="Z80" s="321"/>
      <c r="AA80" s="311"/>
      <c r="AB80" s="321"/>
    </row>
    <row r="81" spans="1:28" s="320" customFormat="1" x14ac:dyDescent="0.25">
      <c r="A81" s="334"/>
      <c r="B81" s="334"/>
      <c r="C81" s="334"/>
      <c r="D81" s="334"/>
      <c r="E81" s="334"/>
      <c r="F81" s="334"/>
      <c r="G81" s="334"/>
      <c r="H81" s="334"/>
      <c r="I81" s="334"/>
      <c r="J81" s="334"/>
      <c r="K81" s="334"/>
      <c r="L81" s="334"/>
      <c r="M81" s="334"/>
      <c r="N81" s="334"/>
      <c r="O81" s="334"/>
      <c r="P81" s="334"/>
      <c r="Q81" s="334"/>
      <c r="R81" s="334"/>
      <c r="S81" s="334"/>
      <c r="T81" s="334"/>
      <c r="U81" s="334"/>
      <c r="W81" s="321"/>
      <c r="X81" s="321"/>
      <c r="Y81" s="321"/>
      <c r="Z81" s="321"/>
      <c r="AA81" s="311"/>
      <c r="AB81" s="321"/>
    </row>
    <row r="82" spans="1:28" s="320" customFormat="1" x14ac:dyDescent="0.25">
      <c r="A82" s="334"/>
      <c r="B82" s="334"/>
      <c r="C82" s="334"/>
      <c r="D82" s="334"/>
      <c r="E82" s="334"/>
      <c r="F82" s="334"/>
      <c r="G82" s="334"/>
      <c r="H82" s="334"/>
      <c r="I82" s="334"/>
      <c r="J82" s="334"/>
      <c r="K82" s="334"/>
      <c r="L82" s="334"/>
      <c r="M82" s="334"/>
      <c r="N82" s="334"/>
      <c r="O82" s="334"/>
      <c r="P82" s="334"/>
      <c r="Q82" s="334"/>
      <c r="R82" s="334"/>
      <c r="S82" s="334"/>
      <c r="T82" s="334"/>
      <c r="U82" s="334"/>
      <c r="W82" s="321"/>
      <c r="X82" s="321"/>
      <c r="Y82" s="321"/>
      <c r="Z82" s="321"/>
      <c r="AA82" s="311"/>
      <c r="AB82" s="321"/>
    </row>
    <row r="83" spans="1:28" s="320" customFormat="1" x14ac:dyDescent="0.25">
      <c r="A83" s="334"/>
      <c r="B83" s="334"/>
      <c r="C83" s="334"/>
      <c r="D83" s="334"/>
      <c r="E83" s="334"/>
      <c r="F83" s="334"/>
      <c r="G83" s="334"/>
      <c r="H83" s="334"/>
      <c r="I83" s="334"/>
      <c r="J83" s="334"/>
      <c r="K83" s="334"/>
      <c r="L83" s="334"/>
      <c r="M83" s="334"/>
      <c r="N83" s="334"/>
      <c r="O83" s="334"/>
      <c r="P83" s="334"/>
      <c r="Q83" s="334"/>
      <c r="R83" s="334"/>
      <c r="S83" s="334"/>
      <c r="T83" s="334"/>
      <c r="U83" s="317"/>
      <c r="W83" s="321"/>
      <c r="X83" s="321"/>
      <c r="Y83" s="321"/>
      <c r="Z83" s="321"/>
      <c r="AA83" s="311"/>
      <c r="AB83" s="321"/>
    </row>
    <row r="84" spans="1:28" s="320" customFormat="1" x14ac:dyDescent="0.25">
      <c r="A84" s="334"/>
      <c r="B84" s="334"/>
      <c r="C84" s="334"/>
      <c r="D84" s="334"/>
      <c r="E84" s="334"/>
      <c r="F84" s="334"/>
      <c r="G84" s="334"/>
      <c r="H84" s="334"/>
      <c r="I84" s="334"/>
      <c r="J84" s="334"/>
      <c r="K84" s="334"/>
      <c r="L84" s="334"/>
      <c r="M84" s="334"/>
      <c r="N84" s="334"/>
      <c r="O84" s="334"/>
      <c r="P84" s="334"/>
      <c r="Q84" s="334"/>
      <c r="R84" s="334"/>
      <c r="S84" s="334"/>
      <c r="T84" s="334"/>
      <c r="U84" s="334"/>
      <c r="W84" s="321"/>
      <c r="X84" s="321"/>
      <c r="Y84" s="321"/>
      <c r="Z84" s="321"/>
      <c r="AA84" s="311"/>
      <c r="AB84" s="321"/>
    </row>
    <row r="85" spans="1:28" s="320" customFormat="1" x14ac:dyDescent="0.25">
      <c r="A85" s="317"/>
      <c r="B85" s="317"/>
      <c r="C85" s="317"/>
      <c r="D85" s="317"/>
      <c r="E85" s="317"/>
      <c r="F85" s="317"/>
      <c r="G85" s="317"/>
      <c r="H85" s="317"/>
      <c r="I85" s="317"/>
      <c r="J85" s="317"/>
      <c r="K85" s="317"/>
      <c r="L85" s="317"/>
      <c r="M85" s="317"/>
      <c r="N85" s="317"/>
      <c r="O85" s="317"/>
      <c r="P85" s="317"/>
      <c r="Q85" s="317"/>
      <c r="R85" s="317"/>
      <c r="S85" s="317"/>
      <c r="T85" s="317"/>
      <c r="U85" s="334"/>
      <c r="W85" s="321"/>
      <c r="X85" s="321"/>
      <c r="Y85" s="321"/>
      <c r="Z85" s="321"/>
      <c r="AA85" s="311"/>
      <c r="AB85" s="321"/>
    </row>
    <row r="86" spans="1:28" s="320" customFormat="1" x14ac:dyDescent="0.25">
      <c r="A86" s="334"/>
      <c r="B86" s="334"/>
      <c r="C86" s="334"/>
      <c r="D86" s="334"/>
      <c r="E86" s="334"/>
      <c r="F86" s="334"/>
      <c r="G86" s="334"/>
      <c r="H86" s="334"/>
      <c r="I86" s="334"/>
      <c r="J86" s="334"/>
      <c r="K86" s="334"/>
      <c r="L86" s="334"/>
      <c r="M86" s="334"/>
      <c r="N86" s="334"/>
      <c r="O86" s="334"/>
      <c r="P86" s="334"/>
      <c r="Q86" s="334"/>
      <c r="R86" s="334"/>
      <c r="S86" s="334"/>
      <c r="T86" s="334"/>
      <c r="U86" s="311"/>
      <c r="W86" s="321"/>
      <c r="X86" s="321"/>
      <c r="Y86" s="321"/>
      <c r="Z86" s="321"/>
      <c r="AA86" s="311"/>
      <c r="AB86" s="321"/>
    </row>
    <row r="87" spans="1:28" s="320" customFormat="1" x14ac:dyDescent="0.25">
      <c r="A87" s="334"/>
      <c r="B87" s="334"/>
      <c r="C87" s="334"/>
      <c r="D87" s="334"/>
      <c r="E87" s="334"/>
      <c r="F87" s="334"/>
      <c r="G87" s="334"/>
      <c r="H87" s="334"/>
      <c r="I87" s="334"/>
      <c r="J87" s="334"/>
      <c r="K87" s="334"/>
      <c r="L87" s="334"/>
      <c r="M87" s="334"/>
      <c r="N87" s="334"/>
      <c r="O87" s="334"/>
      <c r="P87" s="334"/>
      <c r="Q87" s="334"/>
      <c r="R87" s="334"/>
      <c r="S87" s="334"/>
      <c r="T87" s="334"/>
      <c r="U87" s="311"/>
      <c r="W87" s="321"/>
      <c r="X87" s="321"/>
      <c r="Y87" s="321"/>
      <c r="Z87" s="321"/>
      <c r="AA87" s="311"/>
      <c r="AB87" s="321"/>
    </row>
    <row r="88" spans="1:28" s="320" customFormat="1" x14ac:dyDescent="0.25">
      <c r="A88" s="311"/>
      <c r="B88" s="311"/>
      <c r="C88" s="311"/>
      <c r="D88" s="311"/>
      <c r="E88" s="311"/>
      <c r="F88" s="311"/>
      <c r="G88" s="311"/>
      <c r="H88" s="311"/>
      <c r="I88" s="311"/>
      <c r="J88" s="311"/>
      <c r="K88" s="311"/>
      <c r="L88" s="311"/>
      <c r="M88" s="311"/>
      <c r="N88" s="311"/>
      <c r="O88" s="311"/>
      <c r="P88" s="311"/>
      <c r="Q88" s="311"/>
      <c r="R88" s="311"/>
      <c r="S88" s="311"/>
      <c r="T88" s="311"/>
      <c r="U88" s="311"/>
      <c r="W88" s="321"/>
      <c r="X88" s="321"/>
      <c r="Y88" s="321"/>
      <c r="Z88" s="321"/>
      <c r="AA88" s="311"/>
      <c r="AB88" s="321"/>
    </row>
    <row r="89" spans="1:28" s="320" customFormat="1" x14ac:dyDescent="0.25">
      <c r="A89" s="311"/>
      <c r="B89" s="311"/>
      <c r="C89" s="311"/>
      <c r="D89" s="311"/>
      <c r="E89" s="311"/>
      <c r="F89" s="311"/>
      <c r="G89" s="311"/>
      <c r="H89" s="311"/>
      <c r="I89" s="311"/>
      <c r="J89" s="311"/>
      <c r="K89" s="311"/>
      <c r="L89" s="311"/>
      <c r="M89" s="311"/>
      <c r="N89" s="311"/>
      <c r="O89" s="311"/>
      <c r="P89" s="311"/>
      <c r="Q89" s="311"/>
      <c r="R89" s="311"/>
      <c r="S89" s="311"/>
      <c r="T89" s="311"/>
      <c r="U89" s="311"/>
      <c r="W89" s="321"/>
      <c r="X89" s="321"/>
      <c r="Y89" s="321"/>
      <c r="Z89" s="321"/>
      <c r="AA89" s="311"/>
      <c r="AB89" s="321"/>
    </row>
    <row r="90" spans="1:28" s="320" customFormat="1" x14ac:dyDescent="0.25">
      <c r="A90" s="311"/>
      <c r="B90" s="311"/>
      <c r="C90" s="311"/>
      <c r="D90" s="311"/>
      <c r="E90" s="311"/>
      <c r="F90" s="311"/>
      <c r="G90" s="311"/>
      <c r="H90" s="311"/>
      <c r="I90" s="311"/>
      <c r="J90" s="311"/>
      <c r="K90" s="311"/>
      <c r="L90" s="311"/>
      <c r="M90" s="311"/>
      <c r="N90" s="311"/>
      <c r="O90" s="311"/>
      <c r="P90" s="311"/>
      <c r="Q90" s="311"/>
      <c r="R90" s="311"/>
      <c r="S90" s="311"/>
      <c r="T90" s="311"/>
      <c r="W90" s="321"/>
      <c r="X90" s="321"/>
      <c r="Y90" s="321"/>
      <c r="Z90" s="321"/>
      <c r="AA90" s="311"/>
      <c r="AB90" s="321"/>
    </row>
    <row r="91" spans="1:28" s="320" customFormat="1" x14ac:dyDescent="0.25">
      <c r="A91" s="311"/>
      <c r="B91" s="311"/>
      <c r="C91" s="311"/>
      <c r="D91" s="311"/>
      <c r="E91" s="311"/>
      <c r="F91" s="311"/>
      <c r="G91" s="311"/>
      <c r="H91" s="311"/>
      <c r="I91" s="311"/>
      <c r="J91" s="311"/>
      <c r="K91" s="311"/>
      <c r="L91" s="311"/>
      <c r="M91" s="311"/>
      <c r="N91" s="311"/>
      <c r="O91" s="311"/>
      <c r="P91" s="311"/>
      <c r="Q91" s="311"/>
      <c r="R91" s="311"/>
      <c r="S91" s="311"/>
      <c r="T91" s="311"/>
      <c r="W91" s="321"/>
      <c r="X91" s="321"/>
      <c r="Y91" s="321"/>
      <c r="Z91" s="321"/>
      <c r="AA91" s="311"/>
      <c r="AB91" s="321"/>
    </row>
  </sheetData>
  <mergeCells count="21">
    <mergeCell ref="A19:U19"/>
    <mergeCell ref="A8:U8"/>
    <mergeCell ref="A9:U9"/>
    <mergeCell ref="B10:B11"/>
    <mergeCell ref="C10:C11"/>
    <mergeCell ref="D10:D11"/>
    <mergeCell ref="E10:E11"/>
    <mergeCell ref="A13:U13"/>
    <mergeCell ref="A1:U1"/>
    <mergeCell ref="A2:D2"/>
    <mergeCell ref="B3:C3"/>
    <mergeCell ref="B4:C4"/>
    <mergeCell ref="A16:U16"/>
    <mergeCell ref="A6:U6"/>
    <mergeCell ref="F10:F11"/>
    <mergeCell ref="G10:G11"/>
    <mergeCell ref="H10:M10"/>
    <mergeCell ref="N10:S10"/>
    <mergeCell ref="T10:T11"/>
    <mergeCell ref="A10:A12"/>
    <mergeCell ref="U10:U12"/>
  </mergeCells>
  <pageMargins left="0.39370078740157483" right="0.31496062992125984" top="0.35433070866141736" bottom="0.35433070866141736" header="0.31496062992125984" footer="0"/>
  <pageSetup paperSize="8" scale="92" fitToHeight="0" orientation="landscape"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rder1 xmlns="084a5cd8-1559-4e94-ac72-b94fb9abc19e">5</Order1>
    <DocComments xmlns="084a5cd8-1559-4e94-ac72-b94fb9abc19e" xsi:nil="true"/>
    <DocPublversion xmlns="084a5cd8-1559-4e94-ac72-b94fb9abc19e" xsi:nil="true"/>
    <DocInternalExternal xmlns="084a5cd8-1559-4e94-ac72-b94fb9abc19e">Internal &amp; external</DocInternalExternal>
    <ProgrCategory xmlns="084a5cd8-1559-4e94-ac72-b94fb9abc19e">3. Customised reports &amp; forms</ProgrCategory>
    <ProgrGroup xmlns="084a5cd8-1559-4e94-ac72-b94fb9abc19e">29 UCPM</ProgrGroup>
    <DocStatus xmlns="084a5cd8-1559-4e94-ac72-b94fb9abc19e">Ready</DocStatus>
    <DocPublDestination xmlns="084a5cd8-1559-4e94-ac72-b94fb9abc19e" xsi:nil="true"/>
    <DocPublProtocol xmlns="084a5cd8-1559-4e94-ac72-b94fb9abc19e">TPL2-2 Programme tpl - Application forms, etc</DocPublProtocol>
    <DocOfficerComments xmlns="084a5cd8-1559-4e94-ac72-b94fb9abc19e" xsi:nil="true"/>
    <DocPublDate xmlns="084a5cd8-1559-4e94-ac72-b94fb9abc19e" xsi:nil="true"/>
    <ITcomments xmlns="084a5cd8-1559-4e94-ac72-b94fb9abc19e" xsi:nil="true"/>
    <ITstatus xmlns="084a5cd8-1559-4e94-ac72-b94fb9abc19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EC Document" ma:contentTypeID="0x010100258AA79CEB83498886A3A086811232500015D68561EDF2314DA91E1210E4D82B5C" ma:contentTypeVersion="38" ma:contentTypeDescription="Create a new document in this library." ma:contentTypeScope="" ma:versionID="5bd3aece7be86501d62b18ace078dd72">
  <xsd:schema xmlns:xsd="http://www.w3.org/2001/XMLSchema" xmlns:xs="http://www.w3.org/2001/XMLSchema" xmlns:p="http://schemas.microsoft.com/office/2006/metadata/properties" xmlns:ns2="084a5cd8-1559-4e94-ac72-b94fb9abc19e" targetNamespace="http://schemas.microsoft.com/office/2006/metadata/properties" ma:root="true" ma:fieldsID="70a803a5bf2309634bbeb34531d60260" ns2:_="">
    <xsd:import namespace="084a5cd8-1559-4e94-ac72-b94fb9abc19e"/>
    <xsd:element name="properties">
      <xsd:complexType>
        <xsd:sequence>
          <xsd:element name="documentManagement">
            <xsd:complexType>
              <xsd:all>
                <xsd:element ref="ns2:ProgrGroup" minOccurs="0"/>
                <xsd:element ref="ns2:ProgrCategory" minOccurs="0"/>
                <xsd:element ref="ns2:Order1" minOccurs="0"/>
                <xsd:element ref="ns2:DocComments" minOccurs="0"/>
                <xsd:element ref="ns2:DocOfficerComments" minOccurs="0"/>
                <xsd:element ref="ns2:DocStatus" minOccurs="0"/>
                <xsd:element ref="ns2:DocPublProtocol" minOccurs="0"/>
                <xsd:element ref="ns2:DocInternalExternal" minOccurs="0"/>
                <xsd:element ref="ns2:DocPublDestination" minOccurs="0"/>
                <xsd:element ref="ns2:DocPublDate" minOccurs="0"/>
                <xsd:element ref="ns2:DocPublversion" minOccurs="0"/>
                <xsd:element ref="ns2:ITcomments" minOccurs="0"/>
                <xsd:element ref="ns2:IT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4a5cd8-1559-4e94-ac72-b94fb9abc19e" elementFormDefault="qualified">
    <xsd:import namespace="http://schemas.microsoft.com/office/2006/documentManagement/types"/>
    <xsd:import namespace="http://schemas.microsoft.com/office/infopath/2007/PartnerControls"/>
    <xsd:element name="ProgrGroup" ma:index="1" nillable="true" ma:displayName="Programme Docs Group" ma:description="Needed for MGAs &amp; Programme Documents (MFF 2021-2027)" ma:format="Dropdown" ma:internalName="ProgrGroup">
      <xsd:simpleType>
        <xsd:union memberTypes="dms:Text">
          <xsd:simpleType>
            <xsd:restriction base="dms:Choice">
              <xsd:enumeration value="00 CORPORATE MASTERFILES"/>
              <xsd:enumeration value="01 HORIZON and EURATOM"/>
              <xsd:enumeration value="02 RFCS"/>
              <xsd:enumeration value="03 DIGITAL EUROPE"/>
              <xsd:enumeration value="04 EUROPEAN DEFENCE FUND (EDF)"/>
              <xsd:enumeration value="05 SPACE"/>
              <xsd:enumeration value="06 CEF"/>
              <xsd:enumeration value="07 ERDF"/>
              <xsd:enumeration value="08 COHESION FUND"/>
              <xsd:enumeration value="09 LIFE"/>
              <xsd:enumeration value="10 INNOVFUND"/>
              <xsd:enumeration value="11 RENEWFM"/>
              <xsd:enumeration value="12 EMFAF"/>
              <xsd:enumeration value="13 AGRIP"/>
              <xsd:enumeration value="14 IMCAP"/>
              <xsd:enumeration value="15 SINGLE MARKET (SMP)"/>
              <xsd:enumeration value="16 ERASMUS"/>
              <xsd:enumeration value="17 CREATIVE EUROPE"/>
              <xsd:enumeration value="18 EUROPEAN SOLIDARITY CORPS (ESC)"/>
              <xsd:enumeration value="19 CERV"/>
              <xsd:enumeration value="20 JUSTICE"/>
              <xsd:enumeration value="21 ESF and SOCPL"/>
              <xsd:enumeration value="22 EU4HEALTH"/>
              <xsd:enumeration value="23 AMIF, ISF and BMVI"/>
              <xsd:enumeration value="24 EU ANTI-FRAUD"/>
              <xsd:enumeration value="25 CUSTOMS and FISCALIS"/>
              <xsd:enumeration value="26 CCEI"/>
              <xsd:enumeration value="27 PERICLES"/>
              <xsd:enumeration value="28 TECHNICAL SUPPORT (TSI)"/>
              <xsd:enumeration value="29 UCPM"/>
              <xsd:enumeration value="30 HUMANITARIAN AID"/>
              <xsd:enumeration value="31 RELEX"/>
              <xsd:enumeration value="40 EUROPE DIRECT"/>
              <xsd:enumeration value="aaa GENERAL"/>
              <xsd:enumeration value="EASME"/>
              <xsd:enumeration value="CHAFEA"/>
              <xsd:enumeration value="EACEA"/>
              <xsd:enumeration value="INEA"/>
              <xsd:enumeration value="CLIMA"/>
              <xsd:enumeration value="CNECT"/>
              <xsd:enumeration value="DEVCO"/>
              <xsd:enumeration value="ECHO"/>
              <xsd:enumeration value="EMPL"/>
              <xsd:enumeration value="ESTAT"/>
              <xsd:enumeration value="DEFENSE"/>
              <xsd:enumeration value="JUST"/>
              <xsd:enumeration value="HOME"/>
              <xsd:enumeration value="HORIZON"/>
              <xsd:enumeration value="OLAF"/>
              <xsd:enumeration value="RFCS"/>
              <xsd:enumeration value="REGIO"/>
              <xsd:enumeration value="SRSS"/>
              <xsd:enumeration value="TAXUD"/>
            </xsd:restriction>
          </xsd:simpleType>
        </xsd:union>
      </xsd:simpleType>
    </xsd:element>
    <xsd:element name="ProgrCategory" ma:index="2" nillable="true" ma:displayName="Programme Docs Category" ma:description="Needed for MGAs &amp; Programme Documents (MFF 2021-2027)" ma:format="Dropdown" ma:internalName="ProgrCategory">
      <xsd:simpleType>
        <xsd:union memberTypes="dms:Text">
          <xsd:simpleType>
            <xsd:restriction base="dms:Choice">
              <xsd:enumeration value="1. MGAs"/>
              <xsd:enumeration value="2. Programme guidance"/>
              <xsd:enumeration value="3. Customised reports &amp; forms"/>
              <xsd:enumeration value="5. Other"/>
              <xsd:enumeration value="6. xxx PUBLICATION FOLDERS"/>
              <xsd:enumeration value="2. MGA Annexes"/>
              <xsd:enumeration value="3. Customised reports &amp; forms (ECHE)"/>
              <xsd:enumeration value="3. Customised reports &amp; forms (ECHO Partnership)"/>
              <xsd:enumeration value="3. Customised reports &amp; forms (HE ERC)"/>
              <xsd:enumeration value="3. Customised reports &amp; forms (HE MSCA)"/>
              <xsd:enumeration value="3. Customised reports &amp; forms (HE EIC)"/>
              <xsd:enumeration value="3. Customised reports &amp; forms (HE EIT)"/>
              <xsd:enumeration value="3. Customised reports &amp; forms (SMP COSME)"/>
              <xsd:enumeration value="3. Customised reports &amp; forms (SMP CONS)"/>
              <xsd:enumeration value="3. Customised reports &amp; forms (SMP COMP)"/>
              <xsd:enumeration value="3. Customised reports &amp; forms (SMP STAND)"/>
              <xsd:enumeration value="3. Customised reports &amp; forms (SMP ESS)"/>
            </xsd:restriction>
          </xsd:simpleType>
        </xsd:union>
      </xsd:simpleType>
    </xsd:element>
    <xsd:element name="Order1" ma:index="3" nillable="true" ma:displayName="Order" ma:internalName="Order1" ma:percentage="FALSE">
      <xsd:simpleType>
        <xsd:restriction base="dms:Number"/>
      </xsd:simpleType>
    </xsd:element>
    <xsd:element name="DocComments" ma:index="4" nillable="true" ma:displayName="Doc Comments" ma:description="Needed for all Pages" ma:internalName="DocComments">
      <xsd:simpleType>
        <xsd:restriction base="dms:Note"/>
      </xsd:simpleType>
    </xsd:element>
    <xsd:element name="DocOfficerComments" ma:index="5" nillable="true" ma:displayName="Doc Officer Comments" ma:description="Needed for MGAs &amp; Programme Documents and Business Documents Management View" ma:internalName="DocOfficerComments">
      <xsd:simpleType>
        <xsd:restriction base="dms:Note">
          <xsd:maxLength value="255"/>
        </xsd:restriction>
      </xsd:simpleType>
    </xsd:element>
    <xsd:element name="DocStatus" ma:index="6" nillable="true" ma:displayName="Doc Status" ma:description="Needed for all except GoFund Archive" ma:format="Dropdown" ma:internalName="DocStatus">
      <xsd:simpleType>
        <xsd:union memberTypes="dms:Text">
          <xsd:simpleType>
            <xsd:restriction base="dms:Choice">
              <xsd:enumeration value="͏New"/>
              <xsd:enumeration value="New version"/>
              <xsd:enumeration value="Under validation"/>
              <xsd:enumeration value="Ready"/>
              <xsd:enumeration value="Ready for publication"/>
              <xsd:enumeration value="Published"/>
              <xsd:enumeration value="Wait"/>
              <xsd:enumeration value="n/a (backoffice document)"/>
              <xsd:enumeration value="old document"/>
            </xsd:restriction>
          </xsd:simpleType>
        </xsd:union>
      </xsd:simpleType>
    </xsd:element>
    <xsd:element name="DocPublProtocol" ma:index="7" nillable="true" ma:displayName="Doc Publ. Protocol" ma:description="Needed for MGAs &amp; Programme Documents and Business Documents Management View" ma:format="Dropdown" ma:internalName="DocPublProtocol">
      <xsd:simpleType>
        <xsd:union memberTypes="dms:Text">
          <xsd:simpleType>
            <xsd:restriction base="dms:Choice">
              <xsd:enumeration value="MGA1-1 MGAs"/>
              <xsd:enumeration value="CONTR1-1 Expert contracts"/>
              <xsd:enumeration value="GUID1-1 External guidance"/>
              <xsd:enumeration value="GUID2-1 Internal guidance"/>
              <xsd:enumeration value="CHLIST1-1"/>
              <xsd:enumeration value="TPL1-1 Business - Decisions"/>
              <xsd:enumeration value="TPL1-2 Business - Reports"/>
              <xsd:enumeration value="TPL1-3 Business - Letters"/>
              <xsd:enumeration value="TPL1-4 Business - Special"/>
              <xsd:enumeration value="TPL2-1 Programme tpl - Call documents"/>
              <xsd:enumeration value="TPL2-2 Programme tpl - Application forms, etc"/>
              <xsd:enumeration value="TPL2-3 Programme tpl - Evaluation forms, etc"/>
              <xsd:enumeration value="TPL2-4 Programme tpl - DoAs"/>
              <xsd:enumeration value="TPL2-5 Programme tpl - Reporting forms, etc"/>
              <xsd:enumeration value="TPL2-6 Programme tpl - Audit templates"/>
              <xsd:enumeration value="TPL2-7 Programme tpl - Other"/>
              <xsd:enumeration value="Portal1-1 Terms &amp; Conditions"/>
              <xsd:enumeration value="Portal1-2 Privacy Statement"/>
              <xsd:enumeration value="Portal1-3 Glossary"/>
              <xsd:enumeration value="Portal1-4 Lists of expert names"/>
            </xsd:restriction>
          </xsd:simpleType>
        </xsd:union>
      </xsd:simpleType>
    </xsd:element>
    <xsd:element name="DocInternalExternal" ma:index="8" nillable="true" ma:displayName="Doc Internal/External" ma:description="Needed for MGAs &amp; Programme Documents and Business Documentation Management View" ma:format="Dropdown" ma:internalName="DocInternalExternal">
      <xsd:simpleType>
        <xsd:union memberTypes="dms:Text">
          <xsd:simpleType>
            <xsd:restriction base="dms:Choice">
              <xsd:enumeration value="Internal"/>
              <xsd:enumeration value="External"/>
              <xsd:enumeration value="Internal &amp; external"/>
            </xsd:restriction>
          </xsd:simpleType>
        </xsd:union>
      </xsd:simpleType>
    </xsd:element>
    <xsd:element name="DocPublDestination" ma:index="9" nillable="true" ma:displayName="Doc Publ. Destination" ma:description="Needed for MGAs &amp; Programme Documents and Business Documents Management View" ma:internalName="DocPublDestination">
      <xsd:simpleType>
        <xsd:restriction base="dms:Note">
          <xsd:maxLength value="255"/>
        </xsd:restriction>
      </xsd:simpleType>
    </xsd:element>
    <xsd:element name="DocPublDate" ma:index="10" nillable="true" ma:displayName="Doc Publ. Date" ma:description="Needed for MGAs &amp; Programme Documents and Business Documents Management View" ma:format="DateOnly" ma:internalName="DocPublDate">
      <xsd:simpleType>
        <xsd:restriction base="dms:DateTime"/>
      </xsd:simpleType>
    </xsd:element>
    <xsd:element name="DocPublversion" ma:index="11" nillable="true" ma:displayName="Doc Publ. Version" ma:description="Needed for MGAs &amp; Programme Documents and Business Documents Management View" ma:internalName="DocPublversion" ma:percentage="FALSE">
      <xsd:simpleType>
        <xsd:restriction base="dms:Number"/>
      </xsd:simpleType>
    </xsd:element>
    <xsd:element name="ITcomments" ma:index="12" nillable="true" ma:displayName="IT Comments" ma:description="Needed for MGAs &amp; Programme Documents and Business Documents Normal View" ma:internalName="ITcomments">
      <xsd:simpleType>
        <xsd:restriction base="dms:Note">
          <xsd:maxLength value="255"/>
        </xsd:restriction>
      </xsd:simpleType>
    </xsd:element>
    <xsd:element name="ITstatus" ma:index="13" nillable="true" ma:displayName="IT Status" ma:description="Needed for MGAs &amp; Programme Documents and Business Documents Normal View" ma:format="Dropdown" ma:internalName="ITstatus">
      <xsd:simpleType>
        <xsd:union memberTypes="dms:Text">
          <xsd:simpleType>
            <xsd:restriction base="dms:Choice">
              <xsd:enumeration value="͏Wait"/>
              <xsd:enumeration value="Ready for IT"/>
              <xsd:enumeration value="IT implementation started"/>
              <xsd:enumeration value="IT implementation finished"/>
              <xsd:enumeration value="n/a (no IT implementation)"/>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6F74C7-C2CE-43A8-9E28-A7FE1B3111AD}">
  <ds:schemaRefs>
    <ds:schemaRef ds:uri="http://schemas.microsoft.com/sharepoint/v3/contenttype/forms"/>
  </ds:schemaRefs>
</ds:datastoreItem>
</file>

<file path=customXml/itemProps2.xml><?xml version="1.0" encoding="utf-8"?>
<ds:datastoreItem xmlns:ds="http://schemas.openxmlformats.org/officeDocument/2006/customXml" ds:itemID="{2DA571A5-AE13-4C31-8D77-3DC24B0B4482}">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084a5cd8-1559-4e94-ac72-b94fb9abc19e"/>
    <ds:schemaRef ds:uri="http://www.w3.org/XML/1998/namespace"/>
  </ds:schemaRefs>
</ds:datastoreItem>
</file>

<file path=customXml/itemProps3.xml><?xml version="1.0" encoding="utf-8"?>
<ds:datastoreItem xmlns:ds="http://schemas.openxmlformats.org/officeDocument/2006/customXml" ds:itemID="{F0373A57-A4C1-43DA-AA6F-760716BC53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4a5cd8-1559-4e94-ac72-b94fb9abc1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408</vt:i4>
      </vt:variant>
    </vt:vector>
  </HeadingPairs>
  <TitlesOfParts>
    <vt:vector size="416" baseType="lpstr">
      <vt:lpstr>EC Instructions</vt:lpstr>
      <vt:lpstr>EC Data</vt:lpstr>
      <vt:lpstr>EC Format</vt:lpstr>
      <vt:lpstr>1. Instructions</vt:lpstr>
      <vt:lpstr>2. Start</vt:lpstr>
      <vt:lpstr>3. Detailed table </vt:lpstr>
      <vt:lpstr>4. Consolid table (participant)</vt:lpstr>
      <vt:lpstr>5. Consolid table (project)</vt:lpstr>
      <vt:lpstr>A_Title</vt:lpstr>
      <vt:lpstr>A1_A3_Title_Cons</vt:lpstr>
      <vt:lpstr>A4_Title_Cons</vt:lpstr>
      <vt:lpstr>A5_Title_Cons</vt:lpstr>
      <vt:lpstr>A6_Title_Cons</vt:lpstr>
      <vt:lpstr>A7_Title_Cons</vt:lpstr>
      <vt:lpstr>B_Title</vt:lpstr>
      <vt:lpstr>B_Title_Cons</vt:lpstr>
      <vt:lpstr>C_1_Title</vt:lpstr>
      <vt:lpstr>C_1_Title_Cons</vt:lpstr>
      <vt:lpstr>C_2_Title</vt:lpstr>
      <vt:lpstr>C_2_Title_Cons</vt:lpstr>
      <vt:lpstr>C_3_Title</vt:lpstr>
      <vt:lpstr>C_3_Title_Cons</vt:lpstr>
      <vt:lpstr>CONS_A6</vt:lpstr>
      <vt:lpstr>CONS_A7</vt:lpstr>
      <vt:lpstr>CONS_C1_All_WP_Subtotals</vt:lpstr>
      <vt:lpstr>CONSPROJ_A1_A3</vt:lpstr>
      <vt:lpstr>CONSPROJ_A4</vt:lpstr>
      <vt:lpstr>CONSPROJ_A5</vt:lpstr>
      <vt:lpstr>CONSPROJ_A6</vt:lpstr>
      <vt:lpstr>CONSPROJ_A7</vt:lpstr>
      <vt:lpstr>CONSPROJ_C1_All_WP_Subtotals</vt:lpstr>
      <vt:lpstr>CONSPROJ_D2</vt:lpstr>
      <vt:lpstr>CONSPROJ_D3</vt:lpstr>
      <vt:lpstr>CONSPROJ_D4</vt:lpstr>
      <vt:lpstr>CONSPROJ_D5</vt:lpstr>
      <vt:lpstr>CONSPROJ_D6</vt:lpstr>
      <vt:lpstr>'5. Consolid table (project)'!ConsTotalFlex</vt:lpstr>
      <vt:lpstr>CostC1Subdivided</vt:lpstr>
      <vt:lpstr>D_1_Title_Cons</vt:lpstr>
      <vt:lpstr>D_2_Title_Cons</vt:lpstr>
      <vt:lpstr>D_3_Title_Cons</vt:lpstr>
      <vt:lpstr>D_4_Title_Cons</vt:lpstr>
      <vt:lpstr>D_5_Title_Cons</vt:lpstr>
      <vt:lpstr>D_6_Title_Cons</vt:lpstr>
      <vt:lpstr>D_Title</vt:lpstr>
      <vt:lpstr>D1_ActualAndUnitCosts</vt:lpstr>
      <vt:lpstr>D1_ActualCosts</vt:lpstr>
      <vt:lpstr>D1_UnitCosts</vt:lpstr>
      <vt:lpstr>D2_ActualCosts</vt:lpstr>
      <vt:lpstr>D2_UnitCosts</vt:lpstr>
      <vt:lpstr>D3_ActualCosts</vt:lpstr>
      <vt:lpstr>D3_UnitCosts</vt:lpstr>
      <vt:lpstr>D4_ActualCosts</vt:lpstr>
      <vt:lpstr>D4_UnitCosts</vt:lpstr>
      <vt:lpstr>D5_ActualCosts</vt:lpstr>
      <vt:lpstr>D5_UnitCosts</vt:lpstr>
      <vt:lpstr>D6_ActualCosts</vt:lpstr>
      <vt:lpstr>D6_UnitCosts</vt:lpstr>
      <vt:lpstr>DBT_C1_All_WP_Subtotals</vt:lpstr>
      <vt:lpstr>DBT_D1_Section</vt:lpstr>
      <vt:lpstr>DBT_D2_Section</vt:lpstr>
      <vt:lpstr>DBT_D3_Section</vt:lpstr>
      <vt:lpstr>DBT_D4_Section</vt:lpstr>
      <vt:lpstr>DBT_D5_Section</vt:lpstr>
      <vt:lpstr>DBT_D6_Section</vt:lpstr>
      <vt:lpstr>DBT_E_Section</vt:lpstr>
      <vt:lpstr>E_Title</vt:lpstr>
      <vt:lpstr>E_Title_Cons</vt:lpstr>
      <vt:lpstr>E3_Footer_Hidden</vt:lpstr>
      <vt:lpstr>E3_Header_Hidden</vt:lpstr>
      <vt:lpstr>EC_Data_A6_Title</vt:lpstr>
      <vt:lpstr>EC_Data_A7_Title</vt:lpstr>
      <vt:lpstr>EC_Format_A6_Title</vt:lpstr>
      <vt:lpstr>EC_Format_A7_Title</vt:lpstr>
      <vt:lpstr>EC_Format_C1_Subtotals</vt:lpstr>
      <vt:lpstr>EC_Format_C1_WP_Subtotals</vt:lpstr>
      <vt:lpstr>EC_Format_D1_Section</vt:lpstr>
      <vt:lpstr>EC_Format_D2_Section</vt:lpstr>
      <vt:lpstr>EC_Format_D3_Section</vt:lpstr>
      <vt:lpstr>EC_Format_D4_Section</vt:lpstr>
      <vt:lpstr>EC_Format_D5_Section</vt:lpstr>
      <vt:lpstr>EC_Format_D6_Section</vt:lpstr>
      <vt:lpstr>EUContribFixSep</vt:lpstr>
      <vt:lpstr>EUContribFixSepTot</vt:lpstr>
      <vt:lpstr>FixIndirectCost</vt:lpstr>
      <vt:lpstr>FixIndirectCostFooter</vt:lpstr>
      <vt:lpstr>G_Footer_Hidden</vt:lpstr>
      <vt:lpstr>G_Header_Hidden</vt:lpstr>
      <vt:lpstr>IDX_WP_1</vt:lpstr>
      <vt:lpstr>IDX_WP_2</vt:lpstr>
      <vt:lpstr>IDX_WP_3</vt:lpstr>
      <vt:lpstr>IDX_WP_4</vt:lpstr>
      <vt:lpstr>IDX_WP_5</vt:lpstr>
      <vt:lpstr>IDX_WP_6</vt:lpstr>
      <vt:lpstr>IDX_WP_Desc_1</vt:lpstr>
      <vt:lpstr>IDX_WP_Desc_2</vt:lpstr>
      <vt:lpstr>IDX_WP_Desc_3</vt:lpstr>
      <vt:lpstr>IDX_WP_Desc_4</vt:lpstr>
      <vt:lpstr>IDX_WP_Desc_5</vt:lpstr>
      <vt:lpstr>IDX_WP_Desc_6</vt:lpstr>
      <vt:lpstr>IDX_WP_Name_1</vt:lpstr>
      <vt:lpstr>IDX_WP_Name_2</vt:lpstr>
      <vt:lpstr>IDX_WP_Name_3</vt:lpstr>
      <vt:lpstr>IDX_WP_Name_4</vt:lpstr>
      <vt:lpstr>IDX_WP_Name_5</vt:lpstr>
      <vt:lpstr>IDX_WP_Name_6</vt:lpstr>
      <vt:lpstr>IDX_WP_New_Travel_1</vt:lpstr>
      <vt:lpstr>IDX_WP_New_Travel_2</vt:lpstr>
      <vt:lpstr>IDX_WP_New_Travel_3</vt:lpstr>
      <vt:lpstr>IDX_WP_New_Travel_4</vt:lpstr>
      <vt:lpstr>IDX_WP_New_Travel_5</vt:lpstr>
      <vt:lpstr>IDX_WP_New_Travel_6</vt:lpstr>
      <vt:lpstr>IDX_WP_Travel_1</vt:lpstr>
      <vt:lpstr>IDX_WP_Travel_2</vt:lpstr>
      <vt:lpstr>IDX_WP_Travel_3</vt:lpstr>
      <vt:lpstr>IDX_WP_Travel_4</vt:lpstr>
      <vt:lpstr>IDX_WP_Travel_5</vt:lpstr>
      <vt:lpstr>IDX_WP_Travel_6</vt:lpstr>
      <vt:lpstr>idxWPStart</vt:lpstr>
      <vt:lpstr>insert_WP_A</vt:lpstr>
      <vt:lpstr>insert_WP_B</vt:lpstr>
      <vt:lpstr>insert_WP_B1</vt:lpstr>
      <vt:lpstr>insert_WP_B2</vt:lpstr>
      <vt:lpstr>insert_WP_B3</vt:lpstr>
      <vt:lpstr>insert_WP_B4</vt:lpstr>
      <vt:lpstr>insert_WP_B5</vt:lpstr>
      <vt:lpstr>insert_WP_B6</vt:lpstr>
      <vt:lpstr>Insert_WP_C</vt:lpstr>
      <vt:lpstr>insert_WP_Cons</vt:lpstr>
      <vt:lpstr>Insert_WP_D</vt:lpstr>
      <vt:lpstr>Insert_WP_D02</vt:lpstr>
      <vt:lpstr>Insert_WP_D03</vt:lpstr>
      <vt:lpstr>Insert_WP_D04</vt:lpstr>
      <vt:lpstr>Insert_WP_D05</vt:lpstr>
      <vt:lpstr>Insert_WP_D06</vt:lpstr>
      <vt:lpstr>Insert_WP_E</vt:lpstr>
      <vt:lpstr>Insert_WP_E1</vt:lpstr>
      <vt:lpstr>Insert_WP_E2</vt:lpstr>
      <vt:lpstr>Insert_WP_E3</vt:lpstr>
      <vt:lpstr>Insert_WP_G</vt:lpstr>
      <vt:lpstr>LastRow</vt:lpstr>
      <vt:lpstr>'5. Consolid table (project)'!LastRowCons</vt:lpstr>
      <vt:lpstr>LastRowCons</vt:lpstr>
      <vt:lpstr>LastRowECFormat</vt:lpstr>
      <vt:lpstr>LastSave</vt:lpstr>
      <vt:lpstr>MultipleRatesDetails</vt:lpstr>
      <vt:lpstr>OwnContrFixSEP_Line</vt:lpstr>
      <vt:lpstr>OwnContrFixSEP_Tot</vt:lpstr>
      <vt:lpstr>'1. Instructions'!Print_Area</vt:lpstr>
      <vt:lpstr>'2. Start'!Print_Area</vt:lpstr>
      <vt:lpstr>'3. Detailed table '!Print_Area</vt:lpstr>
      <vt:lpstr>'4. Consolid table (participant)'!Print_Area</vt:lpstr>
      <vt:lpstr>'5. Consolid table (project)'!Print_Area</vt:lpstr>
      <vt:lpstr>ReimbRateMultiple</vt:lpstr>
      <vt:lpstr>ReimbRateSingle</vt:lpstr>
      <vt:lpstr>RowHidden</vt:lpstr>
      <vt:lpstr>Source_Staff_Cat</vt:lpstr>
      <vt:lpstr>Source_WP_A</vt:lpstr>
      <vt:lpstr>Source_WP_A_SubTotal_1</vt:lpstr>
      <vt:lpstr>Source_WP_A_SubTotal_2</vt:lpstr>
      <vt:lpstr>Source_WP_A_SubTotal_3</vt:lpstr>
      <vt:lpstr>Source_WP_A_SubTotal_4</vt:lpstr>
      <vt:lpstr>Source_WP_A_SubTotal_5</vt:lpstr>
      <vt:lpstr>Source_WP_A_SubTotal_6</vt:lpstr>
      <vt:lpstr>Source_WP_A_Total</vt:lpstr>
      <vt:lpstr>Source_WP_B</vt:lpstr>
      <vt:lpstr>Source_WP_B_Total_1</vt:lpstr>
      <vt:lpstr>Source_WP_B_Total_2</vt:lpstr>
      <vt:lpstr>Source_WP_B_Total_3</vt:lpstr>
      <vt:lpstr>Source_WP_B_Travel</vt:lpstr>
      <vt:lpstr>Source_WP_B_Travel_insert</vt:lpstr>
      <vt:lpstr>Source_WP_B_Travel_subtotal_1</vt:lpstr>
      <vt:lpstr>Source_WP_B_Travel_subtotal_2</vt:lpstr>
      <vt:lpstr>Source_WP_B_Travel_subtotal_3</vt:lpstr>
      <vt:lpstr>Source_WP_C</vt:lpstr>
      <vt:lpstr>Source_WP_C_Total</vt:lpstr>
      <vt:lpstr>Source_WP_Cons</vt:lpstr>
      <vt:lpstr>Source_WP_D</vt:lpstr>
      <vt:lpstr>Source_WP_D_SubTotal_1</vt:lpstr>
      <vt:lpstr>Source_WP_D_SubTotal_1_1</vt:lpstr>
      <vt:lpstr>Source_WP_D_SubTotal_2</vt:lpstr>
      <vt:lpstr>Source_WP_D_Total</vt:lpstr>
      <vt:lpstr>Source_WP_D02</vt:lpstr>
      <vt:lpstr>Source_WP_D02_SubTotal_1</vt:lpstr>
      <vt:lpstr>Source_WP_D02_SubTotal_1_1</vt:lpstr>
      <vt:lpstr>Source_WP_D02_SubTotal_2</vt:lpstr>
      <vt:lpstr>Source_WP_D02_Total</vt:lpstr>
      <vt:lpstr>Source_WP_D03</vt:lpstr>
      <vt:lpstr>Source_WP_D03_SubTotal_1</vt:lpstr>
      <vt:lpstr>Source_WP_D03_SubTotal_1_1</vt:lpstr>
      <vt:lpstr>Source_WP_D03_SubTotal_2</vt:lpstr>
      <vt:lpstr>Source_WP_D03_Total</vt:lpstr>
      <vt:lpstr>Source_WP_D04</vt:lpstr>
      <vt:lpstr>Source_WP_D04_SubTotal_1</vt:lpstr>
      <vt:lpstr>Source_WP_D04_SubTotal_1_1</vt:lpstr>
      <vt:lpstr>Source_WP_D04_SubTotal_2</vt:lpstr>
      <vt:lpstr>Source_WP_D04_Total</vt:lpstr>
      <vt:lpstr>Source_WP_D05</vt:lpstr>
      <vt:lpstr>Source_WP_D05_SubTotal_1</vt:lpstr>
      <vt:lpstr>Source_WP_D05_SubTotal_1_1</vt:lpstr>
      <vt:lpstr>Source_WP_D05_SubTotal_2</vt:lpstr>
      <vt:lpstr>Source_WP_D05_Total</vt:lpstr>
      <vt:lpstr>Source_WP_D06</vt:lpstr>
      <vt:lpstr>Source_WP_D06_SubTotal_1</vt:lpstr>
      <vt:lpstr>Source_WP_D06_SubTotal_1_1</vt:lpstr>
      <vt:lpstr>Source_WP_D06_SubTotal_2</vt:lpstr>
      <vt:lpstr>Source_WP_D06_Total</vt:lpstr>
      <vt:lpstr>Source_WP_E1</vt:lpstr>
      <vt:lpstr>Source_WP_E1_SubTotal_1</vt:lpstr>
      <vt:lpstr>Source_WP_E1_SubTotal_2</vt:lpstr>
      <vt:lpstr>Source_WP_E1_Total</vt:lpstr>
      <vt:lpstr>Source_WP_E2</vt:lpstr>
      <vt:lpstr>Source_WP_E2_Total</vt:lpstr>
      <vt:lpstr>Source_WP_Table</vt:lpstr>
      <vt:lpstr>SourceD1AC</vt:lpstr>
      <vt:lpstr>SourceD1UC</vt:lpstr>
      <vt:lpstr>SourceTravelAC</vt:lpstr>
      <vt:lpstr>SourceTravelFormat</vt:lpstr>
      <vt:lpstr>SourceTravelUC</vt:lpstr>
      <vt:lpstr>sourceWPE1Range</vt:lpstr>
      <vt:lpstr>StaffTypeA1</vt:lpstr>
      <vt:lpstr>StaffTypeA2</vt:lpstr>
      <vt:lpstr>StaffTypeA4</vt:lpstr>
      <vt:lpstr>StaffTypeA5</vt:lpstr>
      <vt:lpstr>StaffTypeA6</vt:lpstr>
      <vt:lpstr>StaffTypeA7</vt:lpstr>
      <vt:lpstr>StaffTypeOfRateA1A2</vt:lpstr>
      <vt:lpstr>StaffTypeOfRateA3A4</vt:lpstr>
      <vt:lpstr>TotalEligibleCosts</vt:lpstr>
      <vt:lpstr>TotalFixCosts</vt:lpstr>
      <vt:lpstr>TotalIncomeFix</vt:lpstr>
      <vt:lpstr>Travel_Header_ActualCost</vt:lpstr>
      <vt:lpstr>Travel_HeaderUnitCost</vt:lpstr>
      <vt:lpstr>TypeCostC1</vt:lpstr>
      <vt:lpstr>TypeCostD1</vt:lpstr>
      <vt:lpstr>TypeCostD2</vt:lpstr>
      <vt:lpstr>TypeCostD3</vt:lpstr>
      <vt:lpstr>TypeCostD4</vt:lpstr>
      <vt:lpstr>TypeCostD5</vt:lpstr>
      <vt:lpstr>TypeCostD6</vt:lpstr>
      <vt:lpstr>TypeFundRate</vt:lpstr>
      <vt:lpstr>usedTypes</vt:lpstr>
      <vt:lpstr>UseTypeStaffA1</vt:lpstr>
      <vt:lpstr>UseTypeStaffA2</vt:lpstr>
      <vt:lpstr>UseTypeStaffA4</vt:lpstr>
      <vt:lpstr>UseTypeStaffA5</vt:lpstr>
      <vt:lpstr>UseTypeStaffA6</vt:lpstr>
      <vt:lpstr>UseTypeStaffA7</vt:lpstr>
      <vt:lpstr>WP_A_Total</vt:lpstr>
      <vt:lpstr>WP_A1</vt:lpstr>
      <vt:lpstr>WP_A1_1_subTotal</vt:lpstr>
      <vt:lpstr>WP_A1_2_subTotal</vt:lpstr>
      <vt:lpstr>WP_A1_3_subTotal</vt:lpstr>
      <vt:lpstr>WP_A1_4_subTotal</vt:lpstr>
      <vt:lpstr>WP_A1_5_subTotal</vt:lpstr>
      <vt:lpstr>WP_A1_6_subTotal</vt:lpstr>
      <vt:lpstr>WP_A1_Total</vt:lpstr>
      <vt:lpstr>WP_A2</vt:lpstr>
      <vt:lpstr>WP_A2_1_subTotal</vt:lpstr>
      <vt:lpstr>WP_A2_2_subTotal</vt:lpstr>
      <vt:lpstr>WP_A2_3_subTotal</vt:lpstr>
      <vt:lpstr>WP_A2_4_subTotal</vt:lpstr>
      <vt:lpstr>WP_A2_5_subTotal</vt:lpstr>
      <vt:lpstr>WP_A2_6_subTotal</vt:lpstr>
      <vt:lpstr>WP_A2_Total</vt:lpstr>
      <vt:lpstr>WP_A3</vt:lpstr>
      <vt:lpstr>WP_A3_1_subTotal</vt:lpstr>
      <vt:lpstr>WP_A3_2_subTotal</vt:lpstr>
      <vt:lpstr>WP_A3_3_subTotal</vt:lpstr>
      <vt:lpstr>WP_A3_4_subTotal</vt:lpstr>
      <vt:lpstr>WP_A3_5_subTotal</vt:lpstr>
      <vt:lpstr>WP_A3_6_subTotal</vt:lpstr>
      <vt:lpstr>WP_A3_Total</vt:lpstr>
      <vt:lpstr>WP_A4</vt:lpstr>
      <vt:lpstr>WP_A4_1_subTotal</vt:lpstr>
      <vt:lpstr>WP_A4_2_subTotal</vt:lpstr>
      <vt:lpstr>WP_A4_3_subTotal</vt:lpstr>
      <vt:lpstr>WP_A4_4_subTotal</vt:lpstr>
      <vt:lpstr>WP_A4_5_subTotal</vt:lpstr>
      <vt:lpstr>WP_A4_6_subTotal</vt:lpstr>
      <vt:lpstr>WP_A4_Total</vt:lpstr>
      <vt:lpstr>WP_A5</vt:lpstr>
      <vt:lpstr>WP_A5_1_subTotal</vt:lpstr>
      <vt:lpstr>WP_A5_2_subTotal</vt:lpstr>
      <vt:lpstr>WP_A5_3_subTotal</vt:lpstr>
      <vt:lpstr>WP_A5_4_subTotal</vt:lpstr>
      <vt:lpstr>WP_A5_5_subTotal</vt:lpstr>
      <vt:lpstr>WP_A5_6_subTotal</vt:lpstr>
      <vt:lpstr>WP_A5_Total</vt:lpstr>
      <vt:lpstr>WP_A6</vt:lpstr>
      <vt:lpstr>WP_A6_1_subTotal</vt:lpstr>
      <vt:lpstr>WP_A6_2_subTotal</vt:lpstr>
      <vt:lpstr>WP_A6_3_subTotal</vt:lpstr>
      <vt:lpstr>WP_A6_4_subTotal</vt:lpstr>
      <vt:lpstr>WP_A6_5_subTotal</vt:lpstr>
      <vt:lpstr>WP_A6_6_subTotal</vt:lpstr>
      <vt:lpstr>WP_A6_Total</vt:lpstr>
      <vt:lpstr>WP_B_Total</vt:lpstr>
      <vt:lpstr>WP_B1</vt:lpstr>
      <vt:lpstr>WP_B1_1_subTotal</vt:lpstr>
      <vt:lpstr>WP_B1_2_subTotal</vt:lpstr>
      <vt:lpstr>WP_B1_3_subTotal</vt:lpstr>
      <vt:lpstr>WP_B1_Total</vt:lpstr>
      <vt:lpstr>WP_B1_Travel_1</vt:lpstr>
      <vt:lpstr>WP_B1_Travel_1_1_subTotal</vt:lpstr>
      <vt:lpstr>WP_B1_Travel_1_2_subTotal</vt:lpstr>
      <vt:lpstr>WP_B1_Travel_1_3_subTotal</vt:lpstr>
      <vt:lpstr>WP_B2</vt:lpstr>
      <vt:lpstr>WP_B2_1_subTotal</vt:lpstr>
      <vt:lpstr>WP_B2_2_subTotal</vt:lpstr>
      <vt:lpstr>WP_B2_3_subTotal</vt:lpstr>
      <vt:lpstr>WP_B2_Total</vt:lpstr>
      <vt:lpstr>WP_B2_Travel_1</vt:lpstr>
      <vt:lpstr>WP_B2_Travel_1_1_subTotal</vt:lpstr>
      <vt:lpstr>WP_B2_Travel_1_2_subTotal</vt:lpstr>
      <vt:lpstr>WP_B2_Travel_1_3_subTotal</vt:lpstr>
      <vt:lpstr>WP_B3</vt:lpstr>
      <vt:lpstr>WP_B3_1_subTotal</vt:lpstr>
      <vt:lpstr>WP_B3_2_subTotal</vt:lpstr>
      <vt:lpstr>WP_B3_3_subTotal</vt:lpstr>
      <vt:lpstr>WP_B3_Total</vt:lpstr>
      <vt:lpstr>WP_B3_Travel_1</vt:lpstr>
      <vt:lpstr>WP_B3_Travel_1_1_subTotal</vt:lpstr>
      <vt:lpstr>WP_B3_Travel_1_2_subTotal</vt:lpstr>
      <vt:lpstr>WP_B3_Travel_1_3_subTotal</vt:lpstr>
      <vt:lpstr>WP_B4</vt:lpstr>
      <vt:lpstr>WP_B4_1_subTotal</vt:lpstr>
      <vt:lpstr>WP_B4_2_subTotal</vt:lpstr>
      <vt:lpstr>WP_B4_3_subTotal</vt:lpstr>
      <vt:lpstr>WP_B4_Travel_1</vt:lpstr>
      <vt:lpstr>WP_B4_Travel_1_1_subTotal</vt:lpstr>
      <vt:lpstr>WP_B4_Travel_1_2_subTotal</vt:lpstr>
      <vt:lpstr>WP_B4_Travel_1_3_subTotal</vt:lpstr>
      <vt:lpstr>WP_B5</vt:lpstr>
      <vt:lpstr>WP_B5_1_subTotal</vt:lpstr>
      <vt:lpstr>WP_B5_2_subTotal</vt:lpstr>
      <vt:lpstr>WP_B5_3_subTotal</vt:lpstr>
      <vt:lpstr>WP_B5_Travel_1</vt:lpstr>
      <vt:lpstr>WP_B5_Travel_1_1_subTotal</vt:lpstr>
      <vt:lpstr>WP_B5_Travel_1_2_subTotal</vt:lpstr>
      <vt:lpstr>WP_B5_Travel_1_3_subTotal</vt:lpstr>
      <vt:lpstr>WP_B6</vt:lpstr>
      <vt:lpstr>WP_B6_1_subTotal</vt:lpstr>
      <vt:lpstr>WP_B6_2_subTotal</vt:lpstr>
      <vt:lpstr>WP_B6_3_subTotal</vt:lpstr>
      <vt:lpstr>WP_B6_Travel_1</vt:lpstr>
      <vt:lpstr>WP_B6_Travel_1_1_subTotal</vt:lpstr>
      <vt:lpstr>WP_B6_Travel_1_2_subTotal</vt:lpstr>
      <vt:lpstr>WP_B6_Travel_1_3_subTotal</vt:lpstr>
      <vt:lpstr>WP_C_Total</vt:lpstr>
      <vt:lpstr>WP_C1</vt:lpstr>
      <vt:lpstr>WP_C1_Total</vt:lpstr>
      <vt:lpstr>WP_C2</vt:lpstr>
      <vt:lpstr>WP_C2_Total</vt:lpstr>
      <vt:lpstr>WP_C3</vt:lpstr>
      <vt:lpstr>WP_C3_Total</vt:lpstr>
      <vt:lpstr>WP_C4</vt:lpstr>
      <vt:lpstr>WP_C4_Total</vt:lpstr>
      <vt:lpstr>WP_C5</vt:lpstr>
      <vt:lpstr>WP_C5_Total</vt:lpstr>
      <vt:lpstr>WP_C6</vt:lpstr>
      <vt:lpstr>WP_C6_Total</vt:lpstr>
      <vt:lpstr>WP_Cons1</vt:lpstr>
      <vt:lpstr>WP_Cons2</vt:lpstr>
      <vt:lpstr>WP_Cons3</vt:lpstr>
      <vt:lpstr>WP_Cons4</vt:lpstr>
      <vt:lpstr>WP_Cons5</vt:lpstr>
      <vt:lpstr>WP_Cons6</vt:lpstr>
      <vt:lpstr>WP_D_Total</vt:lpstr>
      <vt:lpstr>WP_D02_Total</vt:lpstr>
      <vt:lpstr>WP_D03_Total</vt:lpstr>
      <vt:lpstr>WP_D04_Total</vt:lpstr>
      <vt:lpstr>WP_D05_Total</vt:lpstr>
      <vt:lpstr>WP_D06_Total</vt:lpstr>
      <vt:lpstr>WP_E1_Total</vt:lpstr>
      <vt:lpstr>WP_E11</vt:lpstr>
      <vt:lpstr>WP_E11_1_subTotal</vt:lpstr>
      <vt:lpstr>WP_E11_2_subTotal</vt:lpstr>
      <vt:lpstr>WP_E11_Total</vt:lpstr>
      <vt:lpstr>WP_E12</vt:lpstr>
      <vt:lpstr>WP_E12_1_subTotal</vt:lpstr>
      <vt:lpstr>WP_E12_2_subTotal</vt:lpstr>
      <vt:lpstr>WP_E12_Total</vt:lpstr>
      <vt:lpstr>WP_E13</vt:lpstr>
      <vt:lpstr>WP_E13_1_subTotal</vt:lpstr>
      <vt:lpstr>WP_E13_2_subTotal</vt:lpstr>
      <vt:lpstr>WP_E13_Total</vt:lpstr>
      <vt:lpstr>WP_E14</vt:lpstr>
      <vt:lpstr>WP_E14_1_subTotal</vt:lpstr>
      <vt:lpstr>WP_E14_2_subTotal</vt:lpstr>
      <vt:lpstr>WP_E14_Total</vt:lpstr>
      <vt:lpstr>WP_E15</vt:lpstr>
      <vt:lpstr>WP_E15_1_subTotal</vt:lpstr>
      <vt:lpstr>WP_E15_2_subTotal</vt:lpstr>
      <vt:lpstr>WP_E15_Total</vt:lpstr>
      <vt:lpstr>WP_E16</vt:lpstr>
      <vt:lpstr>WP_E16_1_subTotal</vt:lpstr>
      <vt:lpstr>WP_E16_2_subTotal</vt:lpstr>
      <vt:lpstr>WP_E16_Total</vt:lpstr>
      <vt:lpstr>WP_E2_Total</vt:lpstr>
      <vt:lpstr>WP_E21</vt:lpstr>
      <vt:lpstr>WP_E21_Total</vt:lpstr>
      <vt:lpstr>WP_E22</vt:lpstr>
      <vt:lpstr>WP_E22_Total</vt:lpstr>
      <vt:lpstr>WP_E23</vt:lpstr>
      <vt:lpstr>WP_E23_Total</vt:lpstr>
      <vt:lpstr>WP_E24</vt:lpstr>
      <vt:lpstr>WP_E24_Total</vt:lpstr>
      <vt:lpstr>WP_E25</vt:lpstr>
      <vt:lpstr>WP_E25_Total</vt:lpstr>
      <vt:lpstr>WP_E26</vt:lpstr>
      <vt:lpstr>WP_E26_Total</vt:lpstr>
      <vt:lpstr>WP_E3_Total</vt:lpstr>
      <vt:lpstr>WP_F_Total</vt:lpstr>
      <vt:lpstr>WP_G_Total</vt:lpstr>
      <vt:lpstr>WPA_nb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Luisa.SOARES-MARQUES@ext.ec.europa.eu</dc:creator>
  <cp:keywords/>
  <dc:description>READY FOR NEXT MFF 
FOR PROPOSAL + GAP DoA ANNEX 1. Download and create your masterfile. 
The table is macro-supported. Before using it, you must customise it for your programme/MGA (via the EC sheets). 
To unlock and customise in EDGE,, use EDIT WORKBOOK - EDIT IN EXCEL - SAVE AS to save a copy on your desktop. 
To unlock and customise in EXPLORER, simple SAVE AS and save on your desktop. 
Then close the document and re-open it. Then unblock with the 'Unprotect All Sheets' button on the EC Data sheet.</dc:description>
  <cp:lastModifiedBy>Christian Resch</cp:lastModifiedBy>
  <cp:lastPrinted>2020-11-26T22:42:52Z</cp:lastPrinted>
  <dcterms:created xsi:type="dcterms:W3CDTF">2017-02-04T14:16:32Z</dcterms:created>
  <dcterms:modified xsi:type="dcterms:W3CDTF">2021-06-02T10:35:14Z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0x010100258AA79CEB83498886A3A086811232500015D68561EDF2314DA91E1210E4D82B5C</vt:lpwstr>
  </property>
</Properties>
</file>